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35" windowHeight="4950" activeTab="4"/>
  </bookViews>
  <sheets>
    <sheet name="Aufgabe 1" sheetId="1" r:id="rId1"/>
    <sheet name="Aufgabe 2" sheetId="2" r:id="rId2"/>
    <sheet name="Aufgabe 3" sheetId="3" r:id="rId3"/>
    <sheet name="Aufgabe 4" sheetId="4" r:id="rId4"/>
    <sheet name="Aufgabe 5" sheetId="5" r:id="rId5"/>
  </sheets>
  <definedNames>
    <definedName name="Anzahl_Merkmalsausprägungen">'Aufgabe 2'!$B$13</definedName>
    <definedName name="arithmetisches_Mittel5">'Aufgabe 5'!$K$3</definedName>
    <definedName name="Erhebungsumfang1">'Aufgabe 1'!$E$13</definedName>
    <definedName name="Erhebungsumfang2">'Aufgabe 2'!$E$13</definedName>
    <definedName name="Erhebungsumfang3">'Aufgabe 3'!$E$13</definedName>
    <definedName name="Erhebungsumfang4">'Aufgabe 4'!$E$13</definedName>
    <definedName name="Erhebungsumfang5">'Aufgabe 5'!$E$13</definedName>
    <definedName name="Merkmalsausprägungen1">'Aufgabe 1'!$B$16:$B$45</definedName>
    <definedName name="Merkmalsausprägungen2">'Aufgabe 2'!$B$16:$B$66</definedName>
    <definedName name="Merkmalsausprägungen3">'Aufgabe 3'!$B$16:$B$66</definedName>
    <definedName name="Merkmalsausprägungen4">'Aufgabe 4'!$B$16:$B$45</definedName>
    <definedName name="Merkmalsausprägungen5">'Aufgabe 5'!$B$16:$B$36</definedName>
    <definedName name="Urliste1">'Aufgabe 1'!$E$16:$E$45</definedName>
    <definedName name="Urliste2">'Aufgabe 2'!$E$16:$E$45</definedName>
    <definedName name="Urliste3">'Aufgabe 3'!$E$16:$E$45</definedName>
    <definedName name="Urliste4">'Aufgabe 4'!$E$16:$E$45</definedName>
    <definedName name="Urliste5">'Aufgabe 5'!$E$16:$E$45</definedName>
  </definedNames>
  <calcPr fullCalcOnLoad="1"/>
</workbook>
</file>

<file path=xl/sharedStrings.xml><?xml version="1.0" encoding="utf-8"?>
<sst xmlns="http://schemas.openxmlformats.org/spreadsheetml/2006/main" count="98" uniqueCount="38">
  <si>
    <t>Merkmalsausprägungen</t>
  </si>
  <si>
    <t>Grundgesamtheit</t>
  </si>
  <si>
    <t>Merkmalsträger</t>
  </si>
  <si>
    <t>Absolute Häufigkeiten</t>
  </si>
  <si>
    <t>Relative Häufigkeiten</t>
  </si>
  <si>
    <t>Anzahl Merkmalsausprägungen</t>
  </si>
  <si>
    <t>Erhebungsumfang</t>
  </si>
  <si>
    <t>Urliste</t>
  </si>
  <si>
    <t>mittlere absolute Abweichung</t>
  </si>
  <si>
    <t>Varianz</t>
  </si>
  <si>
    <t>Standardabweichung</t>
  </si>
  <si>
    <t>Aufgabe 1</t>
  </si>
  <si>
    <t>Alle Fahrschüler der Fahrschule</t>
  </si>
  <si>
    <t>Merkmal</t>
  </si>
  <si>
    <t>arithmetisches Mittel</t>
  </si>
  <si>
    <t>Summen der absoluten H.</t>
  </si>
  <si>
    <t>Summen der relativen H.</t>
  </si>
  <si>
    <t>Alle Schüler der 10. Klasse des Gymnasiums</t>
  </si>
  <si>
    <t>Aufgabe 3</t>
  </si>
  <si>
    <t>Aufgabe 4</t>
  </si>
  <si>
    <t>Alle Steinwürfe (Fälle) einer Versuchsreihe</t>
  </si>
  <si>
    <t>Ein Steinwurf (Fall) der Versuchsreihe</t>
  </si>
  <si>
    <t>Fallzeit</t>
  </si>
  <si>
    <t>Ein einzelner Fahrschüler</t>
  </si>
  <si>
    <t>Ein einzelner Schüler der 10. Klasse</t>
  </si>
  <si>
    <t>Die Durchschnittsnote auf dem Zeugnis</t>
  </si>
  <si>
    <t>Die Reaktionszeit</t>
  </si>
  <si>
    <t>Aufgabe 5</t>
  </si>
  <si>
    <t>Alle 30 Messungen der Masse der Person</t>
  </si>
  <si>
    <t>Eine Messung der Masse der Person</t>
  </si>
  <si>
    <t>Die Masse der Person in kg</t>
  </si>
  <si>
    <t>Beispiel für die Berechnung der Varianz ohne Verwendung der entsprechenden EXCEL-Funktion "VARIANZEN"</t>
  </si>
  <si>
    <t>Summe der Zahlen der folgenden Zahlenspalte: Varianz</t>
  </si>
  <si>
    <t>Relative Häufigkeit*(Merkmalsausprägung - arithmetisches Mittel)^2</t>
  </si>
  <si>
    <t>Aufgabe 2</t>
  </si>
  <si>
    <t>Alle Angestellten des Unternehmens</t>
  </si>
  <si>
    <t>Ein einzelner Angestellter</t>
  </si>
  <si>
    <t>Die Anzahl der Fehltage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</si>
</sst>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67" fontId="0" fillId="0" borderId="0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1">
      <selection activeCell="L20" sqref="L20"/>
    </sheetView>
  </sheetViews>
  <sheetFormatPr defaultColWidth="11.421875" defaultRowHeight="12.75"/>
  <cols>
    <col min="1" max="1" width="3.421875" style="0" customWidth="1"/>
    <col min="2" max="2" width="17.57421875" style="0" customWidth="1"/>
    <col min="3" max="3" width="14.00390625" style="0" customWidth="1"/>
    <col min="4" max="4" width="2.57421875" style="0" customWidth="1"/>
    <col min="7" max="7" width="5.421875" style="0" customWidth="1"/>
    <col min="9" max="9" width="12.8515625" style="0" customWidth="1"/>
    <col min="10" max="10" width="5.140625" style="0" customWidth="1"/>
    <col min="12" max="12" width="12.421875" style="0" customWidth="1"/>
  </cols>
  <sheetData>
    <row r="1" ht="12.75">
      <c r="A1" s="1" t="s">
        <v>11</v>
      </c>
    </row>
    <row r="2" ht="12.75">
      <c r="A2" s="1"/>
    </row>
    <row r="3" spans="1:11" ht="12.75">
      <c r="A3" s="1"/>
      <c r="B3" s="1" t="s">
        <v>1</v>
      </c>
      <c r="C3" t="s">
        <v>12</v>
      </c>
      <c r="H3" s="1" t="s">
        <v>14</v>
      </c>
      <c r="K3">
        <f>AVERAGE(Urliste1)</f>
        <v>0.6535</v>
      </c>
    </row>
    <row r="4" ht="12.75">
      <c r="A4" s="1"/>
    </row>
    <row r="5" spans="1:11" ht="12.75">
      <c r="A5" s="1"/>
      <c r="H5" s="1" t="s">
        <v>8</v>
      </c>
      <c r="K5">
        <f>AVEDEV(Urliste1)</f>
        <v>0.04989999999999999</v>
      </c>
    </row>
    <row r="6" spans="1:3" ht="12.75">
      <c r="A6" s="1"/>
      <c r="B6" s="1" t="s">
        <v>2</v>
      </c>
      <c r="C6" t="s">
        <v>23</v>
      </c>
    </row>
    <row r="7" spans="1:11" ht="12.75">
      <c r="A7" s="1"/>
      <c r="B7" s="2"/>
      <c r="H7" s="1" t="s">
        <v>9</v>
      </c>
      <c r="K7">
        <f>VARP(Urliste1)</f>
        <v>0.004202750000000179</v>
      </c>
    </row>
    <row r="9" spans="2:11" ht="12.75">
      <c r="B9" s="1" t="s">
        <v>13</v>
      </c>
      <c r="C9" t="s">
        <v>26</v>
      </c>
      <c r="H9" s="1" t="s">
        <v>10</v>
      </c>
      <c r="K9">
        <f>STDEVP(Urliste1)</f>
        <v>0.06482862022286283</v>
      </c>
    </row>
    <row r="12" spans="2:11" ht="12.75">
      <c r="B12" s="1" t="s">
        <v>5</v>
      </c>
      <c r="E12" s="1" t="s">
        <v>6</v>
      </c>
      <c r="H12" s="1" t="s">
        <v>15</v>
      </c>
      <c r="K12" s="1" t="s">
        <v>16</v>
      </c>
    </row>
    <row r="13" spans="2:11" ht="12.75">
      <c r="B13">
        <f>COUNTA(Merkmalsausprägungen1)</f>
        <v>24</v>
      </c>
      <c r="E13">
        <f>COUNTA(Urliste1)</f>
        <v>20</v>
      </c>
      <c r="H13">
        <f>SUM(H16:H45)</f>
        <v>20</v>
      </c>
      <c r="K13" s="4">
        <f>SUM(K16:K45)</f>
        <v>1.0000000000000002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3">
        <v>0.58</v>
      </c>
      <c r="C16" s="3"/>
      <c r="E16" s="8">
        <v>0.7</v>
      </c>
      <c r="F16" s="5"/>
      <c r="H16">
        <f>COUNTIF(Urliste1,B16)</f>
        <v>2</v>
      </c>
      <c r="K16" s="4">
        <f>H16/Erhebungsumfang1</f>
        <v>0.1</v>
      </c>
      <c r="L16" s="4"/>
    </row>
    <row r="17" spans="2:12" ht="12.75">
      <c r="B17" s="3">
        <v>0.59</v>
      </c>
      <c r="C17" s="3"/>
      <c r="E17" s="8">
        <v>0.64</v>
      </c>
      <c r="F17" s="5"/>
      <c r="H17">
        <f aca="true" t="shared" si="0" ref="H17:H39">COUNTIF(Urliste1,B17)</f>
        <v>2</v>
      </c>
      <c r="K17" s="4">
        <f aca="true" t="shared" si="1" ref="K17:K39">H17/Erhebungsumfang1</f>
        <v>0.1</v>
      </c>
      <c r="L17" s="4"/>
    </row>
    <row r="18" spans="2:12" ht="12.75">
      <c r="B18" s="3">
        <v>0.6</v>
      </c>
      <c r="C18" s="3"/>
      <c r="E18" s="8">
        <v>0.61</v>
      </c>
      <c r="F18" s="5"/>
      <c r="H18">
        <f t="shared" si="0"/>
        <v>0</v>
      </c>
      <c r="K18" s="4">
        <f t="shared" si="1"/>
        <v>0</v>
      </c>
      <c r="L18" s="4"/>
    </row>
    <row r="19" spans="2:12" ht="12.75">
      <c r="B19" s="3">
        <v>0.61</v>
      </c>
      <c r="C19" s="3"/>
      <c r="E19" s="8">
        <v>0.65</v>
      </c>
      <c r="F19" s="5"/>
      <c r="H19">
        <f t="shared" si="0"/>
        <v>2</v>
      </c>
      <c r="K19" s="4">
        <f t="shared" si="1"/>
        <v>0.1</v>
      </c>
      <c r="L19" s="4"/>
    </row>
    <row r="20" spans="2:12" ht="12.75">
      <c r="B20" s="3">
        <v>0.62</v>
      </c>
      <c r="C20" s="3"/>
      <c r="E20" s="8">
        <v>0.78</v>
      </c>
      <c r="F20" s="5"/>
      <c r="H20">
        <f t="shared" si="0"/>
        <v>1</v>
      </c>
      <c r="K20" s="4">
        <f t="shared" si="1"/>
        <v>0.05</v>
      </c>
      <c r="L20" s="4"/>
    </row>
    <row r="21" spans="2:12" ht="12.75">
      <c r="B21" s="3">
        <v>0.63</v>
      </c>
      <c r="C21" s="3"/>
      <c r="E21" s="8">
        <v>0.59</v>
      </c>
      <c r="F21" s="5"/>
      <c r="H21">
        <f t="shared" si="0"/>
        <v>2</v>
      </c>
      <c r="K21" s="4">
        <f t="shared" si="1"/>
        <v>0.1</v>
      </c>
      <c r="L21" s="4"/>
    </row>
    <row r="22" spans="2:12" ht="12.75">
      <c r="B22" s="3">
        <v>0.64</v>
      </c>
      <c r="C22" s="3"/>
      <c r="E22" s="8">
        <v>0.63</v>
      </c>
      <c r="F22" s="5"/>
      <c r="H22">
        <f t="shared" si="0"/>
        <v>4</v>
      </c>
      <c r="K22" s="4">
        <f t="shared" si="1"/>
        <v>0.2</v>
      </c>
      <c r="L22" s="4"/>
    </row>
    <row r="23" spans="2:12" ht="12.75">
      <c r="B23" s="3">
        <v>0.65</v>
      </c>
      <c r="C23" s="3"/>
      <c r="E23" s="8">
        <v>0.64</v>
      </c>
      <c r="F23" s="5"/>
      <c r="H23">
        <f t="shared" si="0"/>
        <v>1</v>
      </c>
      <c r="K23" s="4">
        <f t="shared" si="1"/>
        <v>0.05</v>
      </c>
      <c r="L23" s="4"/>
    </row>
    <row r="24" spans="2:12" ht="12.75">
      <c r="B24" s="3">
        <v>0.66</v>
      </c>
      <c r="C24" s="3"/>
      <c r="E24" s="8">
        <v>0.63</v>
      </c>
      <c r="F24" s="5"/>
      <c r="H24">
        <f t="shared" si="0"/>
        <v>1</v>
      </c>
      <c r="K24" s="4">
        <f t="shared" si="1"/>
        <v>0.05</v>
      </c>
      <c r="L24" s="4"/>
    </row>
    <row r="25" spans="2:12" ht="12.75">
      <c r="B25" s="3">
        <v>0.67</v>
      </c>
      <c r="C25" s="3"/>
      <c r="E25" s="8">
        <v>0.61</v>
      </c>
      <c r="F25" s="5"/>
      <c r="H25">
        <f t="shared" si="0"/>
        <v>0</v>
      </c>
      <c r="K25" s="4">
        <f t="shared" si="1"/>
        <v>0</v>
      </c>
      <c r="L25" s="4"/>
    </row>
    <row r="26" spans="2:12" ht="12.75">
      <c r="B26" s="3">
        <v>0.68</v>
      </c>
      <c r="C26" s="3"/>
      <c r="E26" s="8">
        <v>0.81</v>
      </c>
      <c r="F26" s="5"/>
      <c r="H26">
        <f t="shared" si="0"/>
        <v>0</v>
      </c>
      <c r="K26" s="4">
        <f t="shared" si="1"/>
        <v>0</v>
      </c>
      <c r="L26" s="4"/>
    </row>
    <row r="27" spans="2:12" ht="12.75">
      <c r="B27" s="3">
        <v>0.69</v>
      </c>
      <c r="C27" s="3"/>
      <c r="E27" s="8">
        <v>0.77</v>
      </c>
      <c r="F27" s="5"/>
      <c r="H27">
        <f t="shared" si="0"/>
        <v>0</v>
      </c>
      <c r="K27" s="4">
        <f t="shared" si="1"/>
        <v>0</v>
      </c>
      <c r="L27" s="4"/>
    </row>
    <row r="28" spans="2:12" ht="12.75">
      <c r="B28" s="3">
        <v>0.7</v>
      </c>
      <c r="C28" s="3"/>
      <c r="E28" s="8">
        <v>0.59</v>
      </c>
      <c r="F28" s="5"/>
      <c r="H28">
        <f t="shared" si="0"/>
        <v>2</v>
      </c>
      <c r="K28" s="4">
        <f t="shared" si="1"/>
        <v>0.1</v>
      </c>
      <c r="L28" s="4"/>
    </row>
    <row r="29" spans="2:12" ht="12.75">
      <c r="B29" s="3">
        <v>0.71</v>
      </c>
      <c r="C29" s="3"/>
      <c r="E29" s="8">
        <v>0.62</v>
      </c>
      <c r="F29" s="5"/>
      <c r="H29">
        <f t="shared" si="0"/>
        <v>0</v>
      </c>
      <c r="K29" s="4">
        <f t="shared" si="1"/>
        <v>0</v>
      </c>
      <c r="L29" s="4"/>
    </row>
    <row r="30" spans="2:12" ht="12.75">
      <c r="B30" s="3">
        <v>0.72</v>
      </c>
      <c r="C30" s="3"/>
      <c r="E30" s="8">
        <v>0.66</v>
      </c>
      <c r="F30" s="5"/>
      <c r="H30">
        <f t="shared" si="0"/>
        <v>0</v>
      </c>
      <c r="K30" s="4">
        <f t="shared" si="1"/>
        <v>0</v>
      </c>
      <c r="L30" s="4"/>
    </row>
    <row r="31" spans="2:12" ht="12.75">
      <c r="B31" s="3">
        <v>0.73</v>
      </c>
      <c r="C31" s="3"/>
      <c r="E31" s="8">
        <v>0.58</v>
      </c>
      <c r="F31" s="5"/>
      <c r="H31">
        <f t="shared" si="0"/>
        <v>0</v>
      </c>
      <c r="K31" s="4">
        <f t="shared" si="1"/>
        <v>0</v>
      </c>
      <c r="L31" s="4"/>
    </row>
    <row r="32" spans="2:12" ht="12.75">
      <c r="B32" s="3">
        <v>0.74</v>
      </c>
      <c r="C32" s="3"/>
      <c r="E32" s="8">
        <v>0.58</v>
      </c>
      <c r="F32" s="5"/>
      <c r="H32">
        <f t="shared" si="0"/>
        <v>0</v>
      </c>
      <c r="K32" s="4">
        <f t="shared" si="1"/>
        <v>0</v>
      </c>
      <c r="L32" s="4"/>
    </row>
    <row r="33" spans="2:12" ht="12.75">
      <c r="B33" s="3">
        <v>0.75</v>
      </c>
      <c r="C33" s="3"/>
      <c r="E33" s="8">
        <v>0.64</v>
      </c>
      <c r="F33" s="5"/>
      <c r="H33">
        <f t="shared" si="0"/>
        <v>0</v>
      </c>
      <c r="K33" s="4">
        <f t="shared" si="1"/>
        <v>0</v>
      </c>
      <c r="L33" s="4"/>
    </row>
    <row r="34" spans="2:12" ht="12.75">
      <c r="B34" s="3">
        <v>0.76</v>
      </c>
      <c r="C34" s="3"/>
      <c r="E34" s="8">
        <v>0.64</v>
      </c>
      <c r="F34" s="5"/>
      <c r="H34">
        <f t="shared" si="0"/>
        <v>0</v>
      </c>
      <c r="K34" s="4">
        <f t="shared" si="1"/>
        <v>0</v>
      </c>
      <c r="L34" s="4"/>
    </row>
    <row r="35" spans="2:12" ht="12.75">
      <c r="B35" s="3">
        <v>0.77</v>
      </c>
      <c r="C35" s="3"/>
      <c r="E35" s="8">
        <v>0.7</v>
      </c>
      <c r="F35" s="5"/>
      <c r="H35">
        <f t="shared" si="0"/>
        <v>1</v>
      </c>
      <c r="K35" s="4">
        <f t="shared" si="1"/>
        <v>0.05</v>
      </c>
      <c r="L35" s="4"/>
    </row>
    <row r="36" spans="2:12" ht="12.75">
      <c r="B36" s="3">
        <v>0.78</v>
      </c>
      <c r="C36" s="3"/>
      <c r="E36" s="5"/>
      <c r="F36" s="5"/>
      <c r="H36">
        <f t="shared" si="0"/>
        <v>1</v>
      </c>
      <c r="K36" s="4">
        <f t="shared" si="1"/>
        <v>0.05</v>
      </c>
      <c r="L36" s="4"/>
    </row>
    <row r="37" spans="2:12" ht="12.75">
      <c r="B37" s="3">
        <v>0.79</v>
      </c>
      <c r="C37" s="3"/>
      <c r="E37" s="5"/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3">
        <v>0.8</v>
      </c>
      <c r="H38">
        <f t="shared" si="0"/>
        <v>0</v>
      </c>
      <c r="K38" s="4">
        <f t="shared" si="1"/>
        <v>0</v>
      </c>
      <c r="L38" s="4"/>
    </row>
    <row r="39" spans="2:12" ht="12.75">
      <c r="B39" s="3">
        <v>0.81</v>
      </c>
      <c r="H39">
        <f t="shared" si="0"/>
        <v>1</v>
      </c>
      <c r="K39" s="4">
        <f t="shared" si="1"/>
        <v>0.05</v>
      </c>
      <c r="L39" s="4"/>
    </row>
    <row r="40" spans="3:12" ht="12.75">
      <c r="C40" s="3"/>
      <c r="E40" s="5"/>
      <c r="F40" s="5"/>
      <c r="L40" s="4"/>
    </row>
    <row r="41" spans="3:12" ht="12.75">
      <c r="C41" s="3"/>
      <c r="E41" s="5"/>
      <c r="F41" s="5"/>
      <c r="L41" s="4"/>
    </row>
    <row r="42" spans="3:12" ht="12.75">
      <c r="C42" s="3"/>
      <c r="E42" s="5"/>
      <c r="F42" s="5"/>
      <c r="L42" s="4"/>
    </row>
    <row r="43" spans="3:12" ht="12.75">
      <c r="C43" s="3"/>
      <c r="E43" s="5"/>
      <c r="F43" s="5"/>
      <c r="L43" s="4"/>
    </row>
    <row r="44" spans="3:12" ht="12.75">
      <c r="C44" s="3"/>
      <c r="E44" s="5"/>
      <c r="F44" s="5"/>
      <c r="L44" s="4"/>
    </row>
    <row r="45" spans="3:12" ht="12.75">
      <c r="C45" s="3"/>
      <c r="E45" s="5"/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L60" s="4"/>
    </row>
    <row r="61" spans="3:12" ht="12.75">
      <c r="C61" s="3"/>
      <c r="L61" s="4"/>
    </row>
    <row r="62" spans="3:12" ht="12.75">
      <c r="C62" s="3"/>
      <c r="L62" s="4"/>
    </row>
    <row r="63" spans="3:12" ht="12.75">
      <c r="C63" s="3"/>
      <c r="L63" s="4"/>
    </row>
    <row r="64" spans="3:12" ht="12.75">
      <c r="C64" s="3"/>
      <c r="L64" s="4"/>
    </row>
    <row r="65" spans="3:12" ht="12.75">
      <c r="C65" s="3"/>
      <c r="L65" s="4"/>
    </row>
    <row r="66" spans="3:12" ht="12.75">
      <c r="C66" s="3"/>
      <c r="L66" s="4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7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5"/>
      <c r="F106" s="5"/>
    </row>
    <row r="107" spans="5:6" ht="12.75">
      <c r="E107" s="5"/>
      <c r="F107" s="5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K3" sqref="K3"/>
    </sheetView>
  </sheetViews>
  <sheetFormatPr defaultColWidth="11.421875" defaultRowHeight="12.75"/>
  <cols>
    <col min="1" max="1" width="4.00390625" style="0" customWidth="1"/>
    <col min="2" max="2" width="17.7109375" style="0" customWidth="1"/>
    <col min="4" max="4" width="4.7109375" style="0" customWidth="1"/>
    <col min="6" max="6" width="9.421875" style="0" customWidth="1"/>
    <col min="7" max="7" width="11.421875" style="0" hidden="1" customWidth="1"/>
    <col min="10" max="10" width="5.7109375" style="0" customWidth="1"/>
  </cols>
  <sheetData>
    <row r="1" ht="12.75">
      <c r="A1" s="1" t="s">
        <v>34</v>
      </c>
    </row>
    <row r="2" ht="12.75">
      <c r="A2" s="1"/>
    </row>
    <row r="3" spans="1:11" ht="12.75">
      <c r="A3" s="1"/>
      <c r="B3" s="1" t="s">
        <v>1</v>
      </c>
      <c r="C3" t="s">
        <v>35</v>
      </c>
      <c r="H3" s="1" t="s">
        <v>14</v>
      </c>
      <c r="K3">
        <f>AVERAGE(Urliste2)</f>
        <v>10.1</v>
      </c>
    </row>
    <row r="4" ht="12.75">
      <c r="A4" s="1"/>
    </row>
    <row r="5" spans="1:11" ht="12.75">
      <c r="A5" s="1"/>
      <c r="H5" s="1" t="s">
        <v>8</v>
      </c>
      <c r="K5">
        <f>AVEDEV(Urliste2)</f>
        <v>8.72</v>
      </c>
    </row>
    <row r="6" spans="1:3" ht="12.75">
      <c r="A6" s="1"/>
      <c r="B6" s="1" t="s">
        <v>2</v>
      </c>
      <c r="C6" t="s">
        <v>36</v>
      </c>
    </row>
    <row r="7" spans="1:11" ht="12.75">
      <c r="A7" s="1"/>
      <c r="B7" s="2"/>
      <c r="H7" s="1" t="s">
        <v>9</v>
      </c>
      <c r="K7">
        <f>VARP(Urliste2)</f>
        <v>121.02333333333333</v>
      </c>
    </row>
    <row r="9" spans="2:11" ht="12.75">
      <c r="B9" s="1" t="s">
        <v>13</v>
      </c>
      <c r="C9" t="s">
        <v>37</v>
      </c>
      <c r="H9" s="1" t="s">
        <v>10</v>
      </c>
      <c r="K9">
        <f>STDEVP(Urliste2)</f>
        <v>11.001060554934389</v>
      </c>
    </row>
    <row r="12" spans="2:11" ht="12.75">
      <c r="B12" s="1" t="s">
        <v>5</v>
      </c>
      <c r="E12" s="1" t="s">
        <v>6</v>
      </c>
      <c r="H12" s="1" t="s">
        <v>15</v>
      </c>
      <c r="K12" s="1" t="s">
        <v>16</v>
      </c>
    </row>
    <row r="13" spans="2:11" ht="12.75">
      <c r="B13">
        <f>COUNTA(Merkmalsausprägungen2)</f>
        <v>51</v>
      </c>
      <c r="E13">
        <f>COUNTA(Urliste2)</f>
        <v>30</v>
      </c>
      <c r="H13">
        <f>SUM(H16:H66)</f>
        <v>30</v>
      </c>
      <c r="K13" s="4">
        <f>SUM(K16:K66)</f>
        <v>0.9999999999999999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14">
        <v>0</v>
      </c>
      <c r="C16" s="3"/>
      <c r="E16" s="15">
        <v>19</v>
      </c>
      <c r="F16" s="5"/>
      <c r="H16">
        <f>COUNTIF(Urliste2,B16)</f>
        <v>8</v>
      </c>
      <c r="K16" s="4">
        <f>H16/Erhebungsumfang2</f>
        <v>0.26666666666666666</v>
      </c>
      <c r="L16" s="4"/>
    </row>
    <row r="17" spans="2:12" ht="12.75">
      <c r="B17" s="14">
        <v>1</v>
      </c>
      <c r="C17" s="3"/>
      <c r="E17" s="15">
        <v>2</v>
      </c>
      <c r="F17" s="5"/>
      <c r="H17">
        <f aca="true" t="shared" si="0" ref="H17:H66">COUNTIF(Urliste2,B17)</f>
        <v>0</v>
      </c>
      <c r="K17" s="4">
        <f aca="true" t="shared" si="1" ref="K17:K66">H17/Erhebungsumfang2</f>
        <v>0</v>
      </c>
      <c r="L17" s="4"/>
    </row>
    <row r="18" spans="2:12" ht="12.75">
      <c r="B18" s="14">
        <v>2</v>
      </c>
      <c r="C18" s="3"/>
      <c r="E18" s="15">
        <v>4</v>
      </c>
      <c r="F18" s="5"/>
      <c r="H18">
        <f t="shared" si="0"/>
        <v>3</v>
      </c>
      <c r="K18" s="4">
        <f t="shared" si="1"/>
        <v>0.1</v>
      </c>
      <c r="L18" s="4"/>
    </row>
    <row r="19" spans="2:12" ht="12.75">
      <c r="B19" s="14">
        <v>3</v>
      </c>
      <c r="C19" s="3"/>
      <c r="E19" s="15">
        <v>6</v>
      </c>
      <c r="F19" s="5"/>
      <c r="H19">
        <f t="shared" si="0"/>
        <v>0</v>
      </c>
      <c r="K19" s="4">
        <f t="shared" si="1"/>
        <v>0</v>
      </c>
      <c r="L19" s="4"/>
    </row>
    <row r="20" spans="2:12" ht="12.75">
      <c r="B20" s="14">
        <v>4</v>
      </c>
      <c r="C20" s="3"/>
      <c r="E20" s="15">
        <v>2</v>
      </c>
      <c r="F20" s="5"/>
      <c r="H20">
        <f t="shared" si="0"/>
        <v>1</v>
      </c>
      <c r="K20" s="4">
        <f t="shared" si="1"/>
        <v>0.03333333333333333</v>
      </c>
      <c r="L20" s="4"/>
    </row>
    <row r="21" spans="2:12" ht="12.75">
      <c r="B21" s="14">
        <v>5</v>
      </c>
      <c r="C21" s="3"/>
      <c r="E21" s="15">
        <v>0</v>
      </c>
      <c r="F21" s="5"/>
      <c r="H21">
        <f t="shared" si="0"/>
        <v>1</v>
      </c>
      <c r="K21" s="4">
        <f t="shared" si="1"/>
        <v>0.03333333333333333</v>
      </c>
      <c r="L21" s="4"/>
    </row>
    <row r="22" spans="2:12" ht="12.75">
      <c r="B22" s="14">
        <v>6</v>
      </c>
      <c r="C22" s="3"/>
      <c r="E22" s="15">
        <v>6</v>
      </c>
      <c r="F22" s="5"/>
      <c r="H22">
        <f t="shared" si="0"/>
        <v>3</v>
      </c>
      <c r="K22" s="4">
        <f t="shared" si="1"/>
        <v>0.1</v>
      </c>
      <c r="L22" s="4"/>
    </row>
    <row r="23" spans="2:12" ht="12.75">
      <c r="B23" s="14">
        <v>7</v>
      </c>
      <c r="C23" s="3"/>
      <c r="E23" s="15">
        <v>17</v>
      </c>
      <c r="F23" s="5"/>
      <c r="H23">
        <f t="shared" si="0"/>
        <v>0</v>
      </c>
      <c r="K23" s="4">
        <f t="shared" si="1"/>
        <v>0</v>
      </c>
      <c r="L23" s="4"/>
    </row>
    <row r="24" spans="2:12" ht="12.75">
      <c r="B24" s="14">
        <v>8</v>
      </c>
      <c r="C24" s="3"/>
      <c r="E24" s="15">
        <v>0</v>
      </c>
      <c r="F24" s="5"/>
      <c r="H24">
        <f t="shared" si="0"/>
        <v>0</v>
      </c>
      <c r="K24" s="4">
        <f t="shared" si="1"/>
        <v>0</v>
      </c>
      <c r="L24" s="4"/>
    </row>
    <row r="25" spans="2:12" ht="12.75">
      <c r="B25" s="14">
        <v>9</v>
      </c>
      <c r="C25" s="3"/>
      <c r="E25" s="15">
        <v>0</v>
      </c>
      <c r="F25" s="5"/>
      <c r="H25">
        <f t="shared" si="0"/>
        <v>2</v>
      </c>
      <c r="K25" s="4">
        <f t="shared" si="1"/>
        <v>0.06666666666666667</v>
      </c>
      <c r="L25" s="4"/>
    </row>
    <row r="26" spans="2:12" ht="12.75">
      <c r="B26" s="14">
        <v>10</v>
      </c>
      <c r="C26" s="3"/>
      <c r="E26" s="15">
        <v>18</v>
      </c>
      <c r="F26" s="5"/>
      <c r="H26">
        <f t="shared" si="0"/>
        <v>0</v>
      </c>
      <c r="K26" s="4">
        <f t="shared" si="1"/>
        <v>0</v>
      </c>
      <c r="L26" s="4"/>
    </row>
    <row r="27" spans="2:12" ht="12.75">
      <c r="B27" s="14">
        <v>11</v>
      </c>
      <c r="C27" s="3"/>
      <c r="E27" s="15">
        <v>19</v>
      </c>
      <c r="F27" s="5"/>
      <c r="H27">
        <f t="shared" si="0"/>
        <v>0</v>
      </c>
      <c r="K27" s="4">
        <f t="shared" si="1"/>
        <v>0</v>
      </c>
      <c r="L27" s="4"/>
    </row>
    <row r="28" spans="2:12" ht="12.75">
      <c r="B28" s="14">
        <v>12</v>
      </c>
      <c r="C28" s="3"/>
      <c r="E28" s="15">
        <v>5</v>
      </c>
      <c r="F28" s="5"/>
      <c r="H28">
        <f t="shared" si="0"/>
        <v>1</v>
      </c>
      <c r="K28" s="4">
        <f t="shared" si="1"/>
        <v>0.03333333333333333</v>
      </c>
      <c r="L28" s="4"/>
    </row>
    <row r="29" spans="2:12" ht="12.75">
      <c r="B29" s="14">
        <v>13</v>
      </c>
      <c r="C29" s="3"/>
      <c r="E29" s="15">
        <v>9</v>
      </c>
      <c r="F29" s="5"/>
      <c r="H29">
        <f t="shared" si="0"/>
        <v>0</v>
      </c>
      <c r="K29" s="4">
        <f t="shared" si="1"/>
        <v>0</v>
      </c>
      <c r="L29" s="4"/>
    </row>
    <row r="30" spans="2:12" ht="12.75">
      <c r="B30" s="14">
        <v>14</v>
      </c>
      <c r="C30" s="3"/>
      <c r="E30" s="15">
        <v>2</v>
      </c>
      <c r="F30" s="5"/>
      <c r="H30">
        <f t="shared" si="0"/>
        <v>1</v>
      </c>
      <c r="K30" s="4">
        <f t="shared" si="1"/>
        <v>0.03333333333333333</v>
      </c>
      <c r="L30" s="4"/>
    </row>
    <row r="31" spans="2:12" ht="12.75">
      <c r="B31" s="14">
        <v>15</v>
      </c>
      <c r="C31" s="3"/>
      <c r="E31" s="15">
        <v>15</v>
      </c>
      <c r="F31" s="5"/>
      <c r="H31">
        <f t="shared" si="0"/>
        <v>1</v>
      </c>
      <c r="K31" s="4">
        <f t="shared" si="1"/>
        <v>0.03333333333333333</v>
      </c>
      <c r="L31" s="4"/>
    </row>
    <row r="32" spans="2:12" ht="12.75">
      <c r="B32" s="14">
        <v>16</v>
      </c>
      <c r="C32" s="3"/>
      <c r="E32" s="15">
        <v>48</v>
      </c>
      <c r="F32" s="5"/>
      <c r="H32">
        <f t="shared" si="0"/>
        <v>1</v>
      </c>
      <c r="K32" s="4">
        <f t="shared" si="1"/>
        <v>0.03333333333333333</v>
      </c>
      <c r="L32" s="4"/>
    </row>
    <row r="33" spans="2:12" ht="12.75">
      <c r="B33" s="14">
        <v>17</v>
      </c>
      <c r="C33" s="3"/>
      <c r="E33" s="15">
        <v>14</v>
      </c>
      <c r="F33" s="5"/>
      <c r="H33">
        <f t="shared" si="0"/>
        <v>1</v>
      </c>
      <c r="K33" s="4">
        <f t="shared" si="1"/>
        <v>0.03333333333333333</v>
      </c>
      <c r="L33" s="4"/>
    </row>
    <row r="34" spans="2:12" ht="12.75">
      <c r="B34" s="14">
        <v>18</v>
      </c>
      <c r="C34" s="3"/>
      <c r="E34" s="15">
        <v>0</v>
      </c>
      <c r="F34" s="5"/>
      <c r="H34">
        <f t="shared" si="0"/>
        <v>1</v>
      </c>
      <c r="K34" s="4">
        <f t="shared" si="1"/>
        <v>0.03333333333333333</v>
      </c>
      <c r="L34" s="4"/>
    </row>
    <row r="35" spans="2:12" ht="12.75">
      <c r="B35" s="14">
        <v>19</v>
      </c>
      <c r="C35" s="3"/>
      <c r="E35" s="15">
        <v>0</v>
      </c>
      <c r="F35" s="5"/>
      <c r="H35">
        <f t="shared" si="0"/>
        <v>2</v>
      </c>
      <c r="K35" s="4">
        <f t="shared" si="1"/>
        <v>0.06666666666666667</v>
      </c>
      <c r="L35" s="4"/>
    </row>
    <row r="36" spans="2:12" ht="12.75">
      <c r="B36" s="14">
        <v>20</v>
      </c>
      <c r="C36" s="3"/>
      <c r="E36" s="15">
        <v>22</v>
      </c>
      <c r="F36" s="5"/>
      <c r="H36">
        <f t="shared" si="0"/>
        <v>1</v>
      </c>
      <c r="K36" s="4">
        <f t="shared" si="1"/>
        <v>0.03333333333333333</v>
      </c>
      <c r="L36" s="4"/>
    </row>
    <row r="37" spans="2:12" ht="12.75">
      <c r="B37" s="14">
        <v>21</v>
      </c>
      <c r="C37" s="3"/>
      <c r="E37" s="15">
        <v>0</v>
      </c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14">
        <v>22</v>
      </c>
      <c r="E38" s="15">
        <v>32</v>
      </c>
      <c r="H38">
        <f t="shared" si="0"/>
        <v>1</v>
      </c>
      <c r="K38" s="4">
        <f t="shared" si="1"/>
        <v>0.03333333333333333</v>
      </c>
      <c r="L38" s="4"/>
    </row>
    <row r="39" spans="2:12" ht="12.75">
      <c r="B39" s="14">
        <v>23</v>
      </c>
      <c r="E39" s="15">
        <v>0</v>
      </c>
      <c r="H39">
        <f t="shared" si="0"/>
        <v>0</v>
      </c>
      <c r="K39" s="4">
        <f t="shared" si="1"/>
        <v>0</v>
      </c>
      <c r="L39" s="4"/>
    </row>
    <row r="40" spans="2:12" ht="12.75">
      <c r="B40" s="14">
        <v>24</v>
      </c>
      <c r="C40" s="3"/>
      <c r="E40" s="15">
        <v>16</v>
      </c>
      <c r="F40" s="5"/>
      <c r="H40">
        <f t="shared" si="0"/>
        <v>0</v>
      </c>
      <c r="K40" s="4">
        <f t="shared" si="1"/>
        <v>0</v>
      </c>
      <c r="L40" s="4"/>
    </row>
    <row r="41" spans="2:12" ht="12.75">
      <c r="B41" s="14">
        <v>25</v>
      </c>
      <c r="E41" s="15">
        <v>0</v>
      </c>
      <c r="H41">
        <f t="shared" si="0"/>
        <v>0</v>
      </c>
      <c r="K41" s="4">
        <f t="shared" si="1"/>
        <v>0</v>
      </c>
      <c r="L41" s="4"/>
    </row>
    <row r="42" spans="2:12" ht="12.75">
      <c r="B42" s="14">
        <v>26</v>
      </c>
      <c r="E42" s="15">
        <v>12</v>
      </c>
      <c r="H42">
        <f t="shared" si="0"/>
        <v>0</v>
      </c>
      <c r="K42" s="4">
        <f t="shared" si="1"/>
        <v>0</v>
      </c>
      <c r="L42" s="4"/>
    </row>
    <row r="43" spans="2:12" ht="12.75">
      <c r="B43" s="14">
        <v>27</v>
      </c>
      <c r="C43" s="3"/>
      <c r="E43" s="15">
        <v>6</v>
      </c>
      <c r="F43" s="5"/>
      <c r="H43">
        <f t="shared" si="0"/>
        <v>0</v>
      </c>
      <c r="K43" s="4">
        <f t="shared" si="1"/>
        <v>0</v>
      </c>
      <c r="L43" s="4"/>
    </row>
    <row r="44" spans="2:12" ht="12.75">
      <c r="B44" s="14">
        <v>28</v>
      </c>
      <c r="C44" s="3"/>
      <c r="E44" s="15">
        <v>20</v>
      </c>
      <c r="F44" s="5"/>
      <c r="H44">
        <f t="shared" si="0"/>
        <v>0</v>
      </c>
      <c r="K44" s="4">
        <f t="shared" si="1"/>
        <v>0</v>
      </c>
      <c r="L44" s="4"/>
    </row>
    <row r="45" spans="2:12" ht="12.75">
      <c r="B45" s="14">
        <v>29</v>
      </c>
      <c r="C45" s="3"/>
      <c r="E45" s="15">
        <v>9</v>
      </c>
      <c r="F45" s="5"/>
      <c r="H45">
        <f t="shared" si="0"/>
        <v>0</v>
      </c>
      <c r="K45" s="4">
        <f t="shared" si="1"/>
        <v>0</v>
      </c>
      <c r="L45" s="4"/>
    </row>
    <row r="46" spans="2:11" ht="12.75">
      <c r="B46" s="14">
        <v>30</v>
      </c>
      <c r="H46">
        <f t="shared" si="0"/>
        <v>0</v>
      </c>
      <c r="K46" s="4">
        <f t="shared" si="1"/>
        <v>0</v>
      </c>
    </row>
    <row r="47" spans="2:11" ht="12.75">
      <c r="B47" s="14">
        <v>31</v>
      </c>
      <c r="H47">
        <f t="shared" si="0"/>
        <v>0</v>
      </c>
      <c r="K47" s="4">
        <f t="shared" si="1"/>
        <v>0</v>
      </c>
    </row>
    <row r="48" spans="2:11" ht="12.75">
      <c r="B48" s="14">
        <v>32</v>
      </c>
      <c r="H48">
        <f t="shared" si="0"/>
        <v>1</v>
      </c>
      <c r="K48" s="4">
        <f t="shared" si="1"/>
        <v>0.03333333333333333</v>
      </c>
    </row>
    <row r="49" spans="2:11" ht="12.75">
      <c r="B49" s="14">
        <v>33</v>
      </c>
      <c r="H49">
        <f t="shared" si="0"/>
        <v>0</v>
      </c>
      <c r="K49" s="4">
        <f t="shared" si="1"/>
        <v>0</v>
      </c>
    </row>
    <row r="50" spans="2:11" ht="12.75">
      <c r="B50" s="14">
        <v>34</v>
      </c>
      <c r="H50">
        <f t="shared" si="0"/>
        <v>0</v>
      </c>
      <c r="K50" s="4">
        <f t="shared" si="1"/>
        <v>0</v>
      </c>
    </row>
    <row r="51" spans="2:11" ht="12.75">
      <c r="B51" s="14">
        <v>35</v>
      </c>
      <c r="H51">
        <f t="shared" si="0"/>
        <v>0</v>
      </c>
      <c r="K51" s="4">
        <f t="shared" si="1"/>
        <v>0</v>
      </c>
    </row>
    <row r="52" spans="2:11" ht="12.75">
      <c r="B52" s="14">
        <v>36</v>
      </c>
      <c r="H52">
        <f t="shared" si="0"/>
        <v>0</v>
      </c>
      <c r="K52" s="4">
        <f t="shared" si="1"/>
        <v>0</v>
      </c>
    </row>
    <row r="53" spans="2:11" ht="12.75">
      <c r="B53" s="14">
        <v>37</v>
      </c>
      <c r="H53">
        <f t="shared" si="0"/>
        <v>0</v>
      </c>
      <c r="K53" s="4">
        <f t="shared" si="1"/>
        <v>0</v>
      </c>
    </row>
    <row r="54" spans="2:11" ht="12.75">
      <c r="B54" s="14">
        <v>38</v>
      </c>
      <c r="H54">
        <f t="shared" si="0"/>
        <v>0</v>
      </c>
      <c r="K54" s="4">
        <f t="shared" si="1"/>
        <v>0</v>
      </c>
    </row>
    <row r="55" spans="2:11" ht="12.75">
      <c r="B55" s="14">
        <v>39</v>
      </c>
      <c r="H55">
        <f t="shared" si="0"/>
        <v>0</v>
      </c>
      <c r="K55" s="4">
        <f t="shared" si="1"/>
        <v>0</v>
      </c>
    </row>
    <row r="56" spans="2:11" ht="12.75">
      <c r="B56" s="14">
        <v>40</v>
      </c>
      <c r="H56">
        <f t="shared" si="0"/>
        <v>0</v>
      </c>
      <c r="K56" s="4">
        <f t="shared" si="1"/>
        <v>0</v>
      </c>
    </row>
    <row r="57" spans="2:11" ht="12.75">
      <c r="B57" s="14">
        <v>41</v>
      </c>
      <c r="H57">
        <f t="shared" si="0"/>
        <v>0</v>
      </c>
      <c r="K57" s="4">
        <f t="shared" si="1"/>
        <v>0</v>
      </c>
    </row>
    <row r="58" spans="2:11" ht="12.75">
      <c r="B58" s="14">
        <v>42</v>
      </c>
      <c r="H58">
        <f t="shared" si="0"/>
        <v>0</v>
      </c>
      <c r="K58" s="4">
        <f t="shared" si="1"/>
        <v>0</v>
      </c>
    </row>
    <row r="59" spans="2:11" ht="12.75">
      <c r="B59" s="14">
        <v>43</v>
      </c>
      <c r="H59">
        <f t="shared" si="0"/>
        <v>0</v>
      </c>
      <c r="K59" s="4">
        <f t="shared" si="1"/>
        <v>0</v>
      </c>
    </row>
    <row r="60" spans="2:11" ht="12.75">
      <c r="B60" s="14">
        <v>44</v>
      </c>
      <c r="H60">
        <f t="shared" si="0"/>
        <v>0</v>
      </c>
      <c r="K60" s="4">
        <f t="shared" si="1"/>
        <v>0</v>
      </c>
    </row>
    <row r="61" spans="2:11" ht="12.75">
      <c r="B61" s="14">
        <v>45</v>
      </c>
      <c r="H61">
        <f t="shared" si="0"/>
        <v>0</v>
      </c>
      <c r="K61" s="4">
        <f t="shared" si="1"/>
        <v>0</v>
      </c>
    </row>
    <row r="62" spans="2:11" ht="12.75">
      <c r="B62" s="14">
        <v>46</v>
      </c>
      <c r="H62">
        <f t="shared" si="0"/>
        <v>0</v>
      </c>
      <c r="K62" s="4">
        <f t="shared" si="1"/>
        <v>0</v>
      </c>
    </row>
    <row r="63" spans="2:11" ht="12.75">
      <c r="B63" s="14">
        <v>47</v>
      </c>
      <c r="H63">
        <f t="shared" si="0"/>
        <v>0</v>
      </c>
      <c r="K63" s="4">
        <f t="shared" si="1"/>
        <v>0</v>
      </c>
    </row>
    <row r="64" spans="2:11" ht="12.75">
      <c r="B64" s="14">
        <v>48</v>
      </c>
      <c r="H64">
        <f t="shared" si="0"/>
        <v>1</v>
      </c>
      <c r="K64" s="4">
        <f t="shared" si="1"/>
        <v>0.03333333333333333</v>
      </c>
    </row>
    <row r="65" spans="2:11" ht="12.75">
      <c r="B65" s="14">
        <v>49</v>
      </c>
      <c r="H65">
        <f t="shared" si="0"/>
        <v>0</v>
      </c>
      <c r="K65" s="4">
        <f t="shared" si="1"/>
        <v>0</v>
      </c>
    </row>
    <row r="66" spans="2:11" ht="12.75">
      <c r="B66" s="14">
        <v>50</v>
      </c>
      <c r="H66">
        <f t="shared" si="0"/>
        <v>0</v>
      </c>
      <c r="K66" s="4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H69" sqref="H69"/>
    </sheetView>
  </sheetViews>
  <sheetFormatPr defaultColWidth="11.421875" defaultRowHeight="12.75"/>
  <cols>
    <col min="1" max="1" width="3.421875" style="0" customWidth="1"/>
    <col min="2" max="2" width="16.8515625" style="0" customWidth="1"/>
    <col min="4" max="4" width="4.28125" style="0" customWidth="1"/>
    <col min="6" max="6" width="6.8515625" style="0" customWidth="1"/>
    <col min="7" max="7" width="7.421875" style="0" customWidth="1"/>
    <col min="10" max="10" width="5.421875" style="0" customWidth="1"/>
  </cols>
  <sheetData>
    <row r="1" ht="12.75">
      <c r="A1" s="1" t="s">
        <v>18</v>
      </c>
    </row>
    <row r="2" ht="12.75">
      <c r="A2" s="1"/>
    </row>
    <row r="3" spans="1:11" ht="12.75">
      <c r="A3" s="1"/>
      <c r="B3" s="1" t="s">
        <v>1</v>
      </c>
      <c r="C3" t="s">
        <v>17</v>
      </c>
      <c r="H3" s="1" t="s">
        <v>14</v>
      </c>
      <c r="K3">
        <f>AVERAGE(Urliste3)</f>
        <v>2.706666666666666</v>
      </c>
    </row>
    <row r="4" ht="12.75">
      <c r="A4" s="1"/>
    </row>
    <row r="5" spans="1:11" ht="12.75">
      <c r="A5" s="1"/>
      <c r="H5" s="1" t="s">
        <v>8</v>
      </c>
      <c r="K5">
        <f>AVEDEV(Urliste3)</f>
        <v>0.3608888888888888</v>
      </c>
    </row>
    <row r="6" spans="1:3" ht="12.75">
      <c r="A6" s="1"/>
      <c r="B6" s="1" t="s">
        <v>2</v>
      </c>
      <c r="C6" t="s">
        <v>24</v>
      </c>
    </row>
    <row r="7" spans="1:11" ht="12.75">
      <c r="A7" s="1"/>
      <c r="B7" s="2"/>
      <c r="H7" s="1" t="s">
        <v>9</v>
      </c>
      <c r="K7">
        <f>VARP(Urliste3)</f>
        <v>0.18328888888889094</v>
      </c>
    </row>
    <row r="9" spans="2:11" ht="12.75">
      <c r="B9" s="1" t="s">
        <v>13</v>
      </c>
      <c r="C9" t="s">
        <v>25</v>
      </c>
      <c r="H9" s="1" t="s">
        <v>10</v>
      </c>
      <c r="K9">
        <f>STDEVP(Urliste3)</f>
        <v>0.42812251621339764</v>
      </c>
    </row>
    <row r="12" spans="2:11" ht="12.75">
      <c r="B12" s="1" t="s">
        <v>5</v>
      </c>
      <c r="E12" s="1" t="s">
        <v>6</v>
      </c>
      <c r="H12" s="1" t="s">
        <v>15</v>
      </c>
      <c r="K12" s="1" t="s">
        <v>16</v>
      </c>
    </row>
    <row r="13" spans="2:11" ht="12.75">
      <c r="B13">
        <f>COUNTA(Merkmalsausprägungen3)</f>
        <v>51</v>
      </c>
      <c r="E13">
        <f>COUNTA(Urliste3)</f>
        <v>30</v>
      </c>
      <c r="H13">
        <f>SUM(H16:H45)</f>
        <v>30</v>
      </c>
      <c r="K13" s="4">
        <f>SUM(K16:K45)</f>
        <v>0.9999999999999999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2" ht="12.75">
      <c r="B16" s="3">
        <v>1</v>
      </c>
      <c r="C16" s="3"/>
      <c r="E16" s="9">
        <v>2.4</v>
      </c>
      <c r="F16" s="5"/>
      <c r="H16">
        <f>COUNTIF(Urliste3,B16)</f>
        <v>0</v>
      </c>
      <c r="K16" s="4">
        <f>H16/Erhebungsumfang3</f>
        <v>0</v>
      </c>
      <c r="L16" s="4"/>
    </row>
    <row r="17" spans="2:12" ht="12.75">
      <c r="B17" s="3">
        <v>1.1</v>
      </c>
      <c r="C17" s="3"/>
      <c r="E17" s="9">
        <v>2.6</v>
      </c>
      <c r="F17" s="5"/>
      <c r="H17">
        <f aca="true" t="shared" si="0" ref="H17:H66">COUNTIF(Urliste3,B17)</f>
        <v>0</v>
      </c>
      <c r="K17" s="4">
        <f aca="true" t="shared" si="1" ref="K17:K66">H17/Erhebungsumfang3</f>
        <v>0</v>
      </c>
      <c r="L17" s="4"/>
    </row>
    <row r="18" spans="2:12" ht="12.75">
      <c r="B18" s="3">
        <v>1.2</v>
      </c>
      <c r="C18" s="3"/>
      <c r="E18" s="9">
        <v>2</v>
      </c>
      <c r="F18" s="5"/>
      <c r="H18">
        <f t="shared" si="0"/>
        <v>0</v>
      </c>
      <c r="K18" s="4">
        <f t="shared" si="1"/>
        <v>0</v>
      </c>
      <c r="L18" s="4"/>
    </row>
    <row r="19" spans="2:12" ht="12.75">
      <c r="B19" s="3">
        <v>1.3</v>
      </c>
      <c r="C19" s="3"/>
      <c r="E19" s="9">
        <v>3</v>
      </c>
      <c r="F19" s="5"/>
      <c r="H19">
        <f t="shared" si="0"/>
        <v>0</v>
      </c>
      <c r="K19" s="4">
        <f t="shared" si="1"/>
        <v>0</v>
      </c>
      <c r="L19" s="4"/>
    </row>
    <row r="20" spans="2:12" ht="12.75">
      <c r="B20" s="3">
        <v>1.4</v>
      </c>
      <c r="C20" s="3"/>
      <c r="E20" s="9">
        <v>2.1</v>
      </c>
      <c r="F20" s="5"/>
      <c r="H20">
        <f t="shared" si="0"/>
        <v>0</v>
      </c>
      <c r="K20" s="4">
        <f t="shared" si="1"/>
        <v>0</v>
      </c>
      <c r="L20" s="4"/>
    </row>
    <row r="21" spans="2:12" ht="12.75">
      <c r="B21" s="3">
        <v>1.5</v>
      </c>
      <c r="C21" s="3"/>
      <c r="E21" s="9">
        <v>2.5</v>
      </c>
      <c r="F21" s="5"/>
      <c r="H21">
        <f t="shared" si="0"/>
        <v>0</v>
      </c>
      <c r="K21" s="4">
        <f t="shared" si="1"/>
        <v>0</v>
      </c>
      <c r="L21" s="4"/>
    </row>
    <row r="22" spans="2:12" ht="12.75">
      <c r="B22" s="3">
        <v>1.6</v>
      </c>
      <c r="C22" s="3"/>
      <c r="E22" s="9">
        <v>2.6</v>
      </c>
      <c r="F22" s="5"/>
      <c r="H22">
        <f t="shared" si="0"/>
        <v>0</v>
      </c>
      <c r="K22" s="4">
        <f t="shared" si="1"/>
        <v>0</v>
      </c>
      <c r="L22" s="4"/>
    </row>
    <row r="23" spans="2:12" ht="12.75">
      <c r="B23" s="3">
        <v>1.7</v>
      </c>
      <c r="C23" s="3"/>
      <c r="E23" s="9">
        <v>2.4</v>
      </c>
      <c r="F23" s="5"/>
      <c r="H23">
        <f t="shared" si="0"/>
        <v>0</v>
      </c>
      <c r="K23" s="4">
        <f t="shared" si="1"/>
        <v>0</v>
      </c>
      <c r="L23" s="4"/>
    </row>
    <row r="24" spans="2:12" ht="12.75">
      <c r="B24" s="3">
        <v>1.8</v>
      </c>
      <c r="C24" s="3"/>
      <c r="E24" s="9">
        <v>3.3</v>
      </c>
      <c r="F24" s="5"/>
      <c r="H24">
        <f t="shared" si="0"/>
        <v>0</v>
      </c>
      <c r="K24" s="4">
        <f t="shared" si="1"/>
        <v>0</v>
      </c>
      <c r="L24" s="4"/>
    </row>
    <row r="25" spans="2:12" ht="12.75">
      <c r="B25" s="3">
        <v>1.9</v>
      </c>
      <c r="C25" s="3"/>
      <c r="E25" s="9">
        <v>2.3</v>
      </c>
      <c r="F25" s="5"/>
      <c r="H25">
        <f t="shared" si="0"/>
        <v>1</v>
      </c>
      <c r="K25" s="4">
        <f t="shared" si="1"/>
        <v>0.03333333333333333</v>
      </c>
      <c r="L25" s="4"/>
    </row>
    <row r="26" spans="2:12" ht="12.75">
      <c r="B26" s="3">
        <v>2</v>
      </c>
      <c r="C26" s="3"/>
      <c r="E26" s="9">
        <v>3.3</v>
      </c>
      <c r="F26" s="5"/>
      <c r="H26">
        <f t="shared" si="0"/>
        <v>1</v>
      </c>
      <c r="K26" s="4">
        <f t="shared" si="1"/>
        <v>0.03333333333333333</v>
      </c>
      <c r="L26" s="4"/>
    </row>
    <row r="27" spans="2:12" ht="12.75">
      <c r="B27" s="3">
        <v>2.1</v>
      </c>
      <c r="C27" s="3"/>
      <c r="E27" s="9">
        <v>2.9</v>
      </c>
      <c r="F27" s="5"/>
      <c r="H27">
        <f t="shared" si="0"/>
        <v>1</v>
      </c>
      <c r="K27" s="4">
        <f t="shared" si="1"/>
        <v>0.03333333333333333</v>
      </c>
      <c r="L27" s="4"/>
    </row>
    <row r="28" spans="2:12" ht="12.75">
      <c r="B28" s="3">
        <v>2.2</v>
      </c>
      <c r="C28" s="3"/>
      <c r="E28" s="9">
        <v>2.4</v>
      </c>
      <c r="F28" s="5"/>
      <c r="H28">
        <f t="shared" si="0"/>
        <v>0</v>
      </c>
      <c r="K28" s="4">
        <f t="shared" si="1"/>
        <v>0</v>
      </c>
      <c r="L28" s="4"/>
    </row>
    <row r="29" spans="2:12" ht="12.75">
      <c r="B29" s="3">
        <v>2.3</v>
      </c>
      <c r="C29" s="3"/>
      <c r="E29" s="9">
        <v>3</v>
      </c>
      <c r="F29" s="5"/>
      <c r="H29">
        <f t="shared" si="0"/>
        <v>2</v>
      </c>
      <c r="K29" s="4">
        <f t="shared" si="1"/>
        <v>0.06666666666666667</v>
      </c>
      <c r="L29" s="4"/>
    </row>
    <row r="30" spans="2:12" ht="12.75">
      <c r="B30" s="3">
        <v>2.4</v>
      </c>
      <c r="C30" s="3"/>
      <c r="E30" s="9">
        <v>3.4</v>
      </c>
      <c r="F30" s="5"/>
      <c r="H30">
        <f t="shared" si="0"/>
        <v>5</v>
      </c>
      <c r="K30" s="4">
        <f t="shared" si="1"/>
        <v>0.16666666666666666</v>
      </c>
      <c r="L30" s="4"/>
    </row>
    <row r="31" spans="2:12" ht="12.75">
      <c r="B31" s="3">
        <v>2.5</v>
      </c>
      <c r="C31" s="3"/>
      <c r="E31" s="9">
        <v>2.7</v>
      </c>
      <c r="F31" s="5"/>
      <c r="H31">
        <f t="shared" si="0"/>
        <v>3</v>
      </c>
      <c r="K31" s="4">
        <f t="shared" si="1"/>
        <v>0.1</v>
      </c>
      <c r="L31" s="4"/>
    </row>
    <row r="32" spans="2:12" ht="12.75">
      <c r="B32" s="3">
        <v>2.6</v>
      </c>
      <c r="C32" s="3"/>
      <c r="E32" s="9">
        <v>2.4</v>
      </c>
      <c r="F32" s="5"/>
      <c r="H32">
        <f t="shared" si="0"/>
        <v>3</v>
      </c>
      <c r="K32" s="4">
        <f t="shared" si="1"/>
        <v>0.1</v>
      </c>
      <c r="L32" s="4"/>
    </row>
    <row r="33" spans="2:12" ht="12.75">
      <c r="B33" s="3">
        <v>2.7</v>
      </c>
      <c r="C33" s="3"/>
      <c r="E33" s="9">
        <v>2.8</v>
      </c>
      <c r="F33" s="5"/>
      <c r="H33">
        <f t="shared" si="0"/>
        <v>1</v>
      </c>
      <c r="K33" s="4">
        <f t="shared" si="1"/>
        <v>0.03333333333333333</v>
      </c>
      <c r="L33" s="4"/>
    </row>
    <row r="34" spans="2:12" ht="12.75">
      <c r="B34" s="3">
        <v>2.8</v>
      </c>
      <c r="C34" s="3"/>
      <c r="E34" s="9">
        <v>2.5</v>
      </c>
      <c r="F34" s="5"/>
      <c r="H34">
        <f t="shared" si="0"/>
        <v>1</v>
      </c>
      <c r="K34" s="4">
        <f t="shared" si="1"/>
        <v>0.03333333333333333</v>
      </c>
      <c r="L34" s="4"/>
    </row>
    <row r="35" spans="2:12" ht="12.75">
      <c r="B35" s="3">
        <v>2.9</v>
      </c>
      <c r="C35" s="3"/>
      <c r="E35" s="9">
        <v>2.9</v>
      </c>
      <c r="F35" s="5"/>
      <c r="H35">
        <f t="shared" si="0"/>
        <v>4</v>
      </c>
      <c r="K35" s="4">
        <f t="shared" si="1"/>
        <v>0.13333333333333333</v>
      </c>
      <c r="L35" s="4"/>
    </row>
    <row r="36" spans="2:12" ht="12.75">
      <c r="B36" s="3">
        <v>3</v>
      </c>
      <c r="C36" s="3"/>
      <c r="E36" s="9">
        <v>3.3</v>
      </c>
      <c r="F36" s="5"/>
      <c r="H36">
        <f t="shared" si="0"/>
        <v>2</v>
      </c>
      <c r="K36" s="4">
        <f t="shared" si="1"/>
        <v>0.06666666666666667</v>
      </c>
      <c r="L36" s="4"/>
    </row>
    <row r="37" spans="2:12" ht="12.75">
      <c r="B37" s="3">
        <v>3.1</v>
      </c>
      <c r="C37" s="3"/>
      <c r="E37" s="9">
        <v>2.9</v>
      </c>
      <c r="F37" s="5"/>
      <c r="H37">
        <f t="shared" si="0"/>
        <v>0</v>
      </c>
      <c r="K37" s="4">
        <f t="shared" si="1"/>
        <v>0</v>
      </c>
      <c r="L37" s="4"/>
    </row>
    <row r="38" spans="2:12" ht="12.75">
      <c r="B38" s="3">
        <v>3.2</v>
      </c>
      <c r="E38" s="9">
        <v>2.3</v>
      </c>
      <c r="H38">
        <f t="shared" si="0"/>
        <v>0</v>
      </c>
      <c r="K38" s="4">
        <f t="shared" si="1"/>
        <v>0</v>
      </c>
      <c r="L38" s="4"/>
    </row>
    <row r="39" spans="2:12" ht="12.75">
      <c r="B39" s="3">
        <v>3.3</v>
      </c>
      <c r="E39" s="9">
        <v>2.6</v>
      </c>
      <c r="H39">
        <f t="shared" si="0"/>
        <v>4</v>
      </c>
      <c r="K39" s="4">
        <f t="shared" si="1"/>
        <v>0.13333333333333333</v>
      </c>
      <c r="L39" s="4"/>
    </row>
    <row r="40" spans="2:12" ht="12.75">
      <c r="B40" s="3">
        <v>3.4</v>
      </c>
      <c r="C40" s="3"/>
      <c r="E40" s="9">
        <v>3.6</v>
      </c>
      <c r="F40" s="5"/>
      <c r="H40">
        <f t="shared" si="0"/>
        <v>1</v>
      </c>
      <c r="K40" s="4">
        <f t="shared" si="1"/>
        <v>0.03333333333333333</v>
      </c>
      <c r="L40" s="4"/>
    </row>
    <row r="41" spans="2:12" ht="12.75">
      <c r="B41" s="3">
        <v>3.5</v>
      </c>
      <c r="E41" s="9">
        <v>3.3</v>
      </c>
      <c r="H41">
        <f t="shared" si="0"/>
        <v>0</v>
      </c>
      <c r="K41" s="4">
        <f t="shared" si="1"/>
        <v>0</v>
      </c>
      <c r="L41" s="4"/>
    </row>
    <row r="42" spans="2:12" ht="12.75">
      <c r="B42" s="3">
        <v>3.6</v>
      </c>
      <c r="E42" s="9">
        <v>2.9</v>
      </c>
      <c r="H42">
        <f t="shared" si="0"/>
        <v>1</v>
      </c>
      <c r="K42" s="4">
        <f t="shared" si="1"/>
        <v>0.03333333333333333</v>
      </c>
      <c r="L42" s="4"/>
    </row>
    <row r="43" spans="2:12" ht="12.75">
      <c r="B43" s="3">
        <v>3.7</v>
      </c>
      <c r="C43" s="3"/>
      <c r="E43" s="9">
        <v>2.5</v>
      </c>
      <c r="F43" s="5"/>
      <c r="H43">
        <f t="shared" si="0"/>
        <v>0</v>
      </c>
      <c r="K43" s="4">
        <f t="shared" si="1"/>
        <v>0</v>
      </c>
      <c r="L43" s="4"/>
    </row>
    <row r="44" spans="2:12" ht="12.75">
      <c r="B44" s="3">
        <v>3.8</v>
      </c>
      <c r="C44" s="3"/>
      <c r="E44" s="9">
        <v>1.9</v>
      </c>
      <c r="F44" s="5"/>
      <c r="H44">
        <f t="shared" si="0"/>
        <v>0</v>
      </c>
      <c r="K44" s="4">
        <f t="shared" si="1"/>
        <v>0</v>
      </c>
      <c r="L44" s="4"/>
    </row>
    <row r="45" spans="2:12" ht="12.75">
      <c r="B45" s="3">
        <v>3.9</v>
      </c>
      <c r="C45" s="3"/>
      <c r="E45" s="9">
        <v>2.4</v>
      </c>
      <c r="F45" s="5"/>
      <c r="H45">
        <f t="shared" si="0"/>
        <v>0</v>
      </c>
      <c r="K45" s="4">
        <f t="shared" si="1"/>
        <v>0</v>
      </c>
      <c r="L45" s="4"/>
    </row>
    <row r="46" spans="2:11" ht="12.75">
      <c r="B46" s="3">
        <v>4</v>
      </c>
      <c r="H46">
        <f t="shared" si="0"/>
        <v>0</v>
      </c>
      <c r="K46" s="4">
        <f t="shared" si="1"/>
        <v>0</v>
      </c>
    </row>
    <row r="47" spans="2:11" ht="12.75">
      <c r="B47" s="3">
        <v>4.1</v>
      </c>
      <c r="H47">
        <f t="shared" si="0"/>
        <v>0</v>
      </c>
      <c r="K47" s="4">
        <f t="shared" si="1"/>
        <v>0</v>
      </c>
    </row>
    <row r="48" spans="2:11" ht="12.75">
      <c r="B48" s="3">
        <v>4.2</v>
      </c>
      <c r="H48">
        <f t="shared" si="0"/>
        <v>0</v>
      </c>
      <c r="K48" s="4">
        <f t="shared" si="1"/>
        <v>0</v>
      </c>
    </row>
    <row r="49" spans="2:11" ht="12.75">
      <c r="B49" s="3">
        <v>4.3</v>
      </c>
      <c r="H49">
        <f t="shared" si="0"/>
        <v>0</v>
      </c>
      <c r="K49" s="4">
        <f t="shared" si="1"/>
        <v>0</v>
      </c>
    </row>
    <row r="50" spans="2:11" ht="12.75">
      <c r="B50" s="3">
        <v>4.4</v>
      </c>
      <c r="H50">
        <f t="shared" si="0"/>
        <v>0</v>
      </c>
      <c r="K50" s="4">
        <f t="shared" si="1"/>
        <v>0</v>
      </c>
    </row>
    <row r="51" spans="2:11" ht="12.75">
      <c r="B51" s="3">
        <v>4.5</v>
      </c>
      <c r="H51">
        <f t="shared" si="0"/>
        <v>0</v>
      </c>
      <c r="K51" s="4">
        <f t="shared" si="1"/>
        <v>0</v>
      </c>
    </row>
    <row r="52" spans="2:11" ht="12.75">
      <c r="B52" s="3">
        <v>4.6</v>
      </c>
      <c r="H52">
        <f t="shared" si="0"/>
        <v>0</v>
      </c>
      <c r="K52" s="4">
        <f t="shared" si="1"/>
        <v>0</v>
      </c>
    </row>
    <row r="53" spans="2:11" ht="12.75">
      <c r="B53" s="3">
        <v>4.7</v>
      </c>
      <c r="H53">
        <f t="shared" si="0"/>
        <v>0</v>
      </c>
      <c r="K53" s="4">
        <f t="shared" si="1"/>
        <v>0</v>
      </c>
    </row>
    <row r="54" spans="2:11" ht="12.75">
      <c r="B54" s="3">
        <v>4.8</v>
      </c>
      <c r="H54">
        <f t="shared" si="0"/>
        <v>0</v>
      </c>
      <c r="K54" s="4">
        <f t="shared" si="1"/>
        <v>0</v>
      </c>
    </row>
    <row r="55" spans="2:11" ht="12.75">
      <c r="B55" s="3">
        <v>4.9</v>
      </c>
      <c r="H55">
        <f t="shared" si="0"/>
        <v>0</v>
      </c>
      <c r="K55" s="4">
        <f t="shared" si="1"/>
        <v>0</v>
      </c>
    </row>
    <row r="56" spans="2:11" ht="12.75">
      <c r="B56" s="3">
        <v>5</v>
      </c>
      <c r="H56">
        <f t="shared" si="0"/>
        <v>0</v>
      </c>
      <c r="K56" s="4">
        <f t="shared" si="1"/>
        <v>0</v>
      </c>
    </row>
    <row r="57" spans="2:11" ht="12.75">
      <c r="B57" s="3">
        <v>5.1</v>
      </c>
      <c r="H57">
        <f t="shared" si="0"/>
        <v>0</v>
      </c>
      <c r="K57" s="4">
        <f t="shared" si="1"/>
        <v>0</v>
      </c>
    </row>
    <row r="58" spans="2:11" ht="12.75">
      <c r="B58" s="3">
        <v>5.2</v>
      </c>
      <c r="H58">
        <f t="shared" si="0"/>
        <v>0</v>
      </c>
      <c r="K58" s="4">
        <f t="shared" si="1"/>
        <v>0</v>
      </c>
    </row>
    <row r="59" spans="2:11" ht="12.75">
      <c r="B59" s="3">
        <v>5.3</v>
      </c>
      <c r="H59">
        <f t="shared" si="0"/>
        <v>0</v>
      </c>
      <c r="K59" s="4">
        <f t="shared" si="1"/>
        <v>0</v>
      </c>
    </row>
    <row r="60" spans="2:11" ht="12.75">
      <c r="B60" s="3">
        <v>5.4</v>
      </c>
      <c r="H60">
        <f t="shared" si="0"/>
        <v>0</v>
      </c>
      <c r="K60" s="4">
        <f t="shared" si="1"/>
        <v>0</v>
      </c>
    </row>
    <row r="61" spans="2:11" ht="12.75">
      <c r="B61" s="3">
        <v>5.5</v>
      </c>
      <c r="H61">
        <f t="shared" si="0"/>
        <v>0</v>
      </c>
      <c r="K61" s="4">
        <f t="shared" si="1"/>
        <v>0</v>
      </c>
    </row>
    <row r="62" spans="2:11" ht="12.75">
      <c r="B62" s="3">
        <v>5.6</v>
      </c>
      <c r="H62">
        <f t="shared" si="0"/>
        <v>0</v>
      </c>
      <c r="K62" s="4">
        <f t="shared" si="1"/>
        <v>0</v>
      </c>
    </row>
    <row r="63" spans="2:11" ht="12.75">
      <c r="B63" s="3">
        <v>5.7</v>
      </c>
      <c r="H63">
        <f t="shared" si="0"/>
        <v>0</v>
      </c>
      <c r="K63" s="4">
        <f t="shared" si="1"/>
        <v>0</v>
      </c>
    </row>
    <row r="64" spans="2:11" ht="12.75">
      <c r="B64" s="3">
        <v>5.8</v>
      </c>
      <c r="H64">
        <f t="shared" si="0"/>
        <v>0</v>
      </c>
      <c r="K64" s="4">
        <f t="shared" si="1"/>
        <v>0</v>
      </c>
    </row>
    <row r="65" spans="2:11" ht="12.75">
      <c r="B65" s="3">
        <v>5.9</v>
      </c>
      <c r="H65">
        <f t="shared" si="0"/>
        <v>0</v>
      </c>
      <c r="K65" s="4">
        <f t="shared" si="1"/>
        <v>0</v>
      </c>
    </row>
    <row r="66" spans="2:11" ht="12.75">
      <c r="B66" s="3">
        <v>6</v>
      </c>
      <c r="H66">
        <f t="shared" si="0"/>
        <v>0</v>
      </c>
      <c r="K66" s="4">
        <f t="shared" si="1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K3" sqref="K3"/>
    </sheetView>
  </sheetViews>
  <sheetFormatPr defaultColWidth="11.421875" defaultRowHeight="12.75"/>
  <cols>
    <col min="1" max="1" width="5.140625" style="0" customWidth="1"/>
    <col min="2" max="2" width="16.8515625" style="0" customWidth="1"/>
    <col min="6" max="6" width="9.421875" style="0" customWidth="1"/>
    <col min="7" max="7" width="11.421875" style="0" hidden="1" customWidth="1"/>
  </cols>
  <sheetData>
    <row r="1" ht="12.75">
      <c r="A1" s="1" t="s">
        <v>19</v>
      </c>
    </row>
    <row r="2" ht="12.75">
      <c r="A2" s="1"/>
    </row>
    <row r="3" spans="1:11" ht="12.75">
      <c r="A3" s="1"/>
      <c r="B3" s="1" t="s">
        <v>1</v>
      </c>
      <c r="C3" t="s">
        <v>20</v>
      </c>
      <c r="H3" s="1" t="s">
        <v>14</v>
      </c>
      <c r="K3">
        <f>AVERAGE(Urliste4)</f>
        <v>1.5749999999999997</v>
      </c>
    </row>
    <row r="4" ht="12.75">
      <c r="A4" s="1"/>
    </row>
    <row r="5" spans="1:11" ht="12.75">
      <c r="A5" s="1"/>
      <c r="H5" s="1" t="s">
        <v>8</v>
      </c>
      <c r="K5">
        <f>AVEDEV(Urliste4)</f>
        <v>0.135</v>
      </c>
    </row>
    <row r="6" spans="1:3" ht="12.75">
      <c r="A6" s="1"/>
      <c r="B6" s="1" t="s">
        <v>2</v>
      </c>
      <c r="C6" t="s">
        <v>21</v>
      </c>
    </row>
    <row r="7" spans="1:11" ht="12.75">
      <c r="A7" s="1"/>
      <c r="B7" s="2"/>
      <c r="H7" s="1" t="s">
        <v>9</v>
      </c>
      <c r="K7">
        <f>VARP(Urliste4)</f>
        <v>0.024875000000001535</v>
      </c>
    </row>
    <row r="9" spans="2:11" ht="12.75">
      <c r="B9" s="1" t="s">
        <v>13</v>
      </c>
      <c r="C9" t="s">
        <v>22</v>
      </c>
      <c r="H9" s="1" t="s">
        <v>10</v>
      </c>
      <c r="K9">
        <f>STDEVP(Urliste4)</f>
        <v>0.1577181029558799</v>
      </c>
    </row>
    <row r="12" spans="2:11" ht="12.75">
      <c r="B12" s="1" t="s">
        <v>5</v>
      </c>
      <c r="E12" s="1" t="s">
        <v>6</v>
      </c>
      <c r="H12" s="1" t="s">
        <v>15</v>
      </c>
      <c r="K12" s="1" t="s">
        <v>16</v>
      </c>
    </row>
    <row r="13" spans="2:11" ht="12.75">
      <c r="B13">
        <f>COUNTA(Merkmalsausprägungen4)</f>
        <v>7</v>
      </c>
      <c r="E13">
        <f>COUNTA(Urliste4)</f>
        <v>20</v>
      </c>
      <c r="H13">
        <f>SUM(H16:H22)</f>
        <v>20</v>
      </c>
      <c r="K13" s="4">
        <f>SUM(K16:K22)</f>
        <v>1</v>
      </c>
    </row>
    <row r="15" spans="2:11" ht="12.75">
      <c r="B15" s="1" t="s">
        <v>0</v>
      </c>
      <c r="E15" s="1" t="s">
        <v>7</v>
      </c>
      <c r="H15" s="1" t="s">
        <v>3</v>
      </c>
      <c r="K15" s="1" t="s">
        <v>4</v>
      </c>
    </row>
    <row r="16" spans="2:11" ht="12.75">
      <c r="B16" s="10">
        <v>1.3</v>
      </c>
      <c r="C16" s="3"/>
      <c r="E16" s="11">
        <v>1.3</v>
      </c>
      <c r="F16" s="5"/>
      <c r="H16">
        <f>COUNTIF(Urliste4,B16)</f>
        <v>1</v>
      </c>
      <c r="K16" s="4">
        <f>H16/Erhebungsumfang4</f>
        <v>0.05</v>
      </c>
    </row>
    <row r="17" spans="2:11" ht="12.75">
      <c r="B17" s="10">
        <v>1.4</v>
      </c>
      <c r="C17" s="3"/>
      <c r="E17" s="11">
        <v>1.8</v>
      </c>
      <c r="F17" s="5"/>
      <c r="H17">
        <f aca="true" t="shared" si="0" ref="H17:H22">COUNTIF(Urliste4,B17)</f>
        <v>4</v>
      </c>
      <c r="K17" s="4">
        <f aca="true" t="shared" si="1" ref="K17:K22">H17/Erhebungsumfang4</f>
        <v>0.2</v>
      </c>
    </row>
    <row r="18" spans="2:11" ht="12.75">
      <c r="B18" s="10">
        <v>1.5</v>
      </c>
      <c r="C18" s="3"/>
      <c r="E18" s="11">
        <v>1.6</v>
      </c>
      <c r="F18" s="5"/>
      <c r="H18">
        <f t="shared" si="0"/>
        <v>5</v>
      </c>
      <c r="K18" s="4">
        <f t="shared" si="1"/>
        <v>0.25</v>
      </c>
    </row>
    <row r="19" spans="2:11" ht="12.75">
      <c r="B19" s="10">
        <v>1.6</v>
      </c>
      <c r="C19" s="3"/>
      <c r="E19" s="11">
        <v>1.7</v>
      </c>
      <c r="F19" s="5"/>
      <c r="H19">
        <f t="shared" si="0"/>
        <v>3</v>
      </c>
      <c r="K19" s="4">
        <f t="shared" si="1"/>
        <v>0.15</v>
      </c>
    </row>
    <row r="20" spans="2:11" ht="12.75">
      <c r="B20" s="10">
        <v>1.7</v>
      </c>
      <c r="C20" s="3"/>
      <c r="E20" s="11">
        <v>1.7</v>
      </c>
      <c r="F20" s="5"/>
      <c r="H20">
        <f t="shared" si="0"/>
        <v>4</v>
      </c>
      <c r="K20" s="4">
        <f t="shared" si="1"/>
        <v>0.2</v>
      </c>
    </row>
    <row r="21" spans="2:11" ht="12.75">
      <c r="B21" s="10">
        <v>1.8</v>
      </c>
      <c r="C21" s="3"/>
      <c r="E21" s="11">
        <v>1.6</v>
      </c>
      <c r="F21" s="5"/>
      <c r="H21">
        <f t="shared" si="0"/>
        <v>2</v>
      </c>
      <c r="K21" s="4">
        <f t="shared" si="1"/>
        <v>0.1</v>
      </c>
    </row>
    <row r="22" spans="2:11" ht="12.75">
      <c r="B22" s="10">
        <v>1.9</v>
      </c>
      <c r="C22" s="3"/>
      <c r="E22" s="11">
        <v>1.7</v>
      </c>
      <c r="F22" s="5"/>
      <c r="H22">
        <f t="shared" si="0"/>
        <v>1</v>
      </c>
      <c r="K22" s="4">
        <f t="shared" si="1"/>
        <v>0.05</v>
      </c>
    </row>
    <row r="23" spans="2:11" ht="12.75">
      <c r="B23" s="3"/>
      <c r="C23" s="3"/>
      <c r="E23" s="11">
        <v>1.5</v>
      </c>
      <c r="F23" s="5"/>
      <c r="K23" s="4"/>
    </row>
    <row r="24" spans="2:11" ht="12.75">
      <c r="B24" s="3"/>
      <c r="C24" s="3"/>
      <c r="E24" s="11">
        <v>1.5</v>
      </c>
      <c r="F24" s="5"/>
      <c r="K24" s="4"/>
    </row>
    <row r="25" spans="2:11" ht="12.75">
      <c r="B25" s="3"/>
      <c r="C25" s="3"/>
      <c r="E25" s="11">
        <v>1.5</v>
      </c>
      <c r="F25" s="5"/>
      <c r="K25" s="4"/>
    </row>
    <row r="26" spans="2:11" ht="12.75">
      <c r="B26" s="3"/>
      <c r="C26" s="3"/>
      <c r="E26" s="11">
        <v>1.4</v>
      </c>
      <c r="F26" s="5"/>
      <c r="K26" s="4"/>
    </row>
    <row r="27" spans="2:11" ht="12.75">
      <c r="B27" s="3"/>
      <c r="C27" s="3"/>
      <c r="E27" s="11">
        <v>1.4</v>
      </c>
      <c r="F27" s="5"/>
      <c r="K27" s="4"/>
    </row>
    <row r="28" spans="2:11" ht="12.75">
      <c r="B28" s="3"/>
      <c r="C28" s="3"/>
      <c r="E28" s="11">
        <v>1.5</v>
      </c>
      <c r="F28" s="5"/>
      <c r="K28" s="4"/>
    </row>
    <row r="29" spans="2:11" ht="12.75">
      <c r="B29" s="3"/>
      <c r="C29" s="3"/>
      <c r="E29" s="11">
        <v>1.5</v>
      </c>
      <c r="F29" s="5"/>
      <c r="K29" s="4"/>
    </row>
    <row r="30" spans="2:11" ht="12.75">
      <c r="B30" s="3"/>
      <c r="C30" s="3"/>
      <c r="E30" s="11">
        <v>1.6</v>
      </c>
      <c r="F30" s="5"/>
      <c r="K30" s="4"/>
    </row>
    <row r="31" spans="2:11" ht="12.75">
      <c r="B31" s="3"/>
      <c r="C31" s="3"/>
      <c r="E31" s="11">
        <v>1.8</v>
      </c>
      <c r="F31" s="5"/>
      <c r="K31" s="4"/>
    </row>
    <row r="32" spans="2:11" ht="12.75">
      <c r="B32" s="3"/>
      <c r="C32" s="3"/>
      <c r="E32" s="11">
        <v>1.4</v>
      </c>
      <c r="F32" s="5"/>
      <c r="K32" s="4"/>
    </row>
    <row r="33" spans="2:11" ht="12.75">
      <c r="B33" s="3"/>
      <c r="C33" s="3"/>
      <c r="E33" s="11">
        <v>1.9</v>
      </c>
      <c r="F33" s="5"/>
      <c r="K33" s="4"/>
    </row>
    <row r="34" spans="2:11" ht="12.75">
      <c r="B34" s="3"/>
      <c r="C34" s="3"/>
      <c r="E34" s="11">
        <v>1.7</v>
      </c>
      <c r="F34" s="5"/>
      <c r="K34" s="4"/>
    </row>
    <row r="35" spans="2:11" ht="12.75">
      <c r="B35" s="3"/>
      <c r="C35" s="3"/>
      <c r="E35" s="11">
        <v>1.4</v>
      </c>
      <c r="F35" s="5"/>
      <c r="K35" s="4"/>
    </row>
    <row r="36" spans="2:11" ht="12.75">
      <c r="B36" s="3"/>
      <c r="C36" s="3"/>
      <c r="E36" s="5"/>
      <c r="F36" s="5"/>
      <c r="K36" s="4"/>
    </row>
    <row r="37" spans="2:11" ht="12.75">
      <c r="B37" s="3"/>
      <c r="C37" s="3"/>
      <c r="E37" s="5"/>
      <c r="F37" s="5"/>
      <c r="K37" s="4"/>
    </row>
    <row r="38" spans="2:11" ht="12.75">
      <c r="B38" s="3"/>
      <c r="K38" s="4"/>
    </row>
    <row r="39" spans="2:11" ht="12.75">
      <c r="B39" s="3"/>
      <c r="K39" s="4"/>
    </row>
    <row r="40" spans="3:6" ht="12.75">
      <c r="C40" s="3"/>
      <c r="E40" s="5"/>
      <c r="F40" s="5"/>
    </row>
    <row r="41" spans="3:6" ht="12.75">
      <c r="C41" s="3"/>
      <c r="E41" s="5"/>
      <c r="F41" s="5"/>
    </row>
    <row r="42" spans="3:6" ht="12.75">
      <c r="C42" s="3"/>
      <c r="E42" s="5"/>
      <c r="F42" s="5"/>
    </row>
    <row r="43" spans="3:6" ht="12.75">
      <c r="C43" s="3"/>
      <c r="E43" s="5"/>
      <c r="F43" s="5"/>
    </row>
    <row r="44" spans="3:6" ht="12.75">
      <c r="C44" s="3"/>
      <c r="E44" s="5"/>
      <c r="F44" s="5"/>
    </row>
    <row r="45" spans="3:6" ht="12.75">
      <c r="C45" s="3"/>
      <c r="E45" s="5"/>
      <c r="F45" s="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7.57421875" style="0" customWidth="1"/>
    <col min="6" max="6" width="7.00390625" style="0" customWidth="1"/>
    <col min="7" max="7" width="4.00390625" style="0" customWidth="1"/>
  </cols>
  <sheetData>
    <row r="1" ht="12.75">
      <c r="A1" s="1" t="s">
        <v>27</v>
      </c>
    </row>
    <row r="2" ht="12.75">
      <c r="A2" s="1"/>
    </row>
    <row r="3" spans="1:11" ht="12.75">
      <c r="A3" s="1"/>
      <c r="B3" s="1" t="s">
        <v>1</v>
      </c>
      <c r="C3" t="s">
        <v>28</v>
      </c>
      <c r="H3" s="1" t="s">
        <v>14</v>
      </c>
      <c r="K3" s="12">
        <f>AVERAGE(Urliste5)</f>
        <v>121.5</v>
      </c>
    </row>
    <row r="4" spans="1:11" ht="12.75">
      <c r="A4" s="1"/>
      <c r="K4" s="12"/>
    </row>
    <row r="5" spans="1:11" ht="12.75">
      <c r="A5" s="1"/>
      <c r="H5" s="1" t="s">
        <v>8</v>
      </c>
      <c r="K5" s="12">
        <f>AVEDEV(Urliste5)</f>
        <v>1.7333333333333334</v>
      </c>
    </row>
    <row r="6" spans="1:3" ht="12.75">
      <c r="A6" s="1"/>
      <c r="B6" s="1" t="s">
        <v>2</v>
      </c>
      <c r="C6" t="s">
        <v>29</v>
      </c>
    </row>
    <row r="7" spans="1:11" ht="12.75">
      <c r="A7" s="1"/>
      <c r="B7" s="2"/>
      <c r="H7" s="1" t="s">
        <v>9</v>
      </c>
      <c r="K7">
        <f>VARP(Urliste5)</f>
        <v>3.65</v>
      </c>
    </row>
    <row r="9" spans="2:14" ht="12.75">
      <c r="B9" s="1" t="s">
        <v>13</v>
      </c>
      <c r="C9" t="s">
        <v>30</v>
      </c>
      <c r="H9" s="1" t="s">
        <v>10</v>
      </c>
      <c r="K9">
        <f>STDEVP(Urliste5)</f>
        <v>1.91049731745428</v>
      </c>
      <c r="N9" s="1" t="s">
        <v>31</v>
      </c>
    </row>
    <row r="12" spans="2:14" ht="12.75">
      <c r="B12" s="1" t="s">
        <v>5</v>
      </c>
      <c r="E12" s="1" t="s">
        <v>6</v>
      </c>
      <c r="H12" s="1" t="s">
        <v>15</v>
      </c>
      <c r="K12" s="1" t="s">
        <v>16</v>
      </c>
      <c r="N12" s="1" t="s">
        <v>32</v>
      </c>
    </row>
    <row r="13" spans="2:14" ht="12.75">
      <c r="B13">
        <f>COUNTA(Merkmalsausprägungen5)</f>
        <v>21</v>
      </c>
      <c r="E13">
        <f>COUNTA(Urliste5)</f>
        <v>30</v>
      </c>
      <c r="H13">
        <f>SUM(H16:H45)</f>
        <v>30</v>
      </c>
      <c r="K13" s="4">
        <f>SUM(K16:K45)</f>
        <v>0.9999999999999999</v>
      </c>
      <c r="N13" s="3">
        <f>SUM(N16:N36)</f>
        <v>3.6500000000000004</v>
      </c>
    </row>
    <row r="15" spans="2:14" ht="12.75">
      <c r="B15" s="1" t="s">
        <v>0</v>
      </c>
      <c r="E15" s="1" t="s">
        <v>7</v>
      </c>
      <c r="H15" s="1" t="s">
        <v>3</v>
      </c>
      <c r="K15" s="1" t="s">
        <v>4</v>
      </c>
      <c r="N15" s="1" t="s">
        <v>33</v>
      </c>
    </row>
    <row r="16" spans="2:14" ht="12.75">
      <c r="B16" s="3">
        <v>110</v>
      </c>
      <c r="C16" s="3"/>
      <c r="E16" s="8">
        <v>120</v>
      </c>
      <c r="F16" s="5"/>
      <c r="H16">
        <f>COUNTIF(Urliste5,B16)</f>
        <v>0</v>
      </c>
      <c r="K16" s="4">
        <f>H16/Erhebungsumfang5</f>
        <v>0</v>
      </c>
      <c r="L16" s="4"/>
      <c r="N16" s="3">
        <f>K16*(B16-arithmetisches_Mittel5)^2</f>
        <v>0</v>
      </c>
    </row>
    <row r="17" spans="2:14" ht="12.75">
      <c r="B17" s="3">
        <v>111</v>
      </c>
      <c r="C17" s="3"/>
      <c r="E17" s="8">
        <v>119</v>
      </c>
      <c r="F17" s="5"/>
      <c r="H17">
        <f aca="true" t="shared" si="0" ref="H17:H36">COUNTIF(Urliste5,B17)</f>
        <v>0</v>
      </c>
      <c r="K17" s="4">
        <f aca="true" t="shared" si="1" ref="K17:K39">H17/Erhebungsumfang5</f>
        <v>0</v>
      </c>
      <c r="L17" s="4"/>
      <c r="N17" s="3">
        <f aca="true" t="shared" si="2" ref="N17:N36">K17*(B17-arithmetisches_Mittel5)^2</f>
        <v>0</v>
      </c>
    </row>
    <row r="18" spans="2:14" ht="12.75">
      <c r="B18" s="3">
        <v>112</v>
      </c>
      <c r="C18" s="3"/>
      <c r="E18" s="8">
        <v>120</v>
      </c>
      <c r="F18" s="5"/>
      <c r="H18">
        <f t="shared" si="0"/>
        <v>0</v>
      </c>
      <c r="K18" s="4">
        <f t="shared" si="1"/>
        <v>0</v>
      </c>
      <c r="L18" s="4"/>
      <c r="N18" s="3">
        <f t="shared" si="2"/>
        <v>0</v>
      </c>
    </row>
    <row r="19" spans="2:14" ht="12.75">
      <c r="B19" s="3">
        <v>113</v>
      </c>
      <c r="C19" s="3"/>
      <c r="E19" s="8">
        <v>122</v>
      </c>
      <c r="F19" s="5"/>
      <c r="H19">
        <f t="shared" si="0"/>
        <v>0</v>
      </c>
      <c r="K19" s="4">
        <f t="shared" si="1"/>
        <v>0</v>
      </c>
      <c r="L19" s="4"/>
      <c r="N19" s="3">
        <f t="shared" si="2"/>
        <v>0</v>
      </c>
    </row>
    <row r="20" spans="2:14" ht="12.75">
      <c r="B20" s="3">
        <v>114</v>
      </c>
      <c r="C20" s="3"/>
      <c r="E20" s="8">
        <v>120</v>
      </c>
      <c r="F20" s="5"/>
      <c r="H20">
        <f t="shared" si="0"/>
        <v>0</v>
      </c>
      <c r="K20" s="4">
        <f t="shared" si="1"/>
        <v>0</v>
      </c>
      <c r="L20" s="4"/>
      <c r="N20" s="3">
        <f t="shared" si="2"/>
        <v>0</v>
      </c>
    </row>
    <row r="21" spans="2:14" ht="12.75">
      <c r="B21" s="3">
        <v>115</v>
      </c>
      <c r="C21" s="3"/>
      <c r="E21" s="8">
        <v>120</v>
      </c>
      <c r="F21" s="5"/>
      <c r="H21">
        <f t="shared" si="0"/>
        <v>0</v>
      </c>
      <c r="K21" s="4">
        <f t="shared" si="1"/>
        <v>0</v>
      </c>
      <c r="L21" s="4"/>
      <c r="N21" s="3">
        <f t="shared" si="2"/>
        <v>0</v>
      </c>
    </row>
    <row r="22" spans="2:14" ht="12.75">
      <c r="B22" s="3">
        <v>116</v>
      </c>
      <c r="C22" s="3"/>
      <c r="E22" s="8">
        <v>119</v>
      </c>
      <c r="F22" s="5"/>
      <c r="H22">
        <f t="shared" si="0"/>
        <v>0</v>
      </c>
      <c r="K22" s="4">
        <f t="shared" si="1"/>
        <v>0</v>
      </c>
      <c r="L22" s="4"/>
      <c r="N22" s="3">
        <f t="shared" si="2"/>
        <v>0</v>
      </c>
    </row>
    <row r="23" spans="2:14" ht="12.75">
      <c r="B23" s="3">
        <v>117</v>
      </c>
      <c r="C23" s="3"/>
      <c r="E23" s="8">
        <v>120</v>
      </c>
      <c r="F23" s="5"/>
      <c r="H23">
        <f t="shared" si="0"/>
        <v>0</v>
      </c>
      <c r="K23" s="4">
        <f t="shared" si="1"/>
        <v>0</v>
      </c>
      <c r="L23" s="4"/>
      <c r="N23" s="3">
        <f t="shared" si="2"/>
        <v>0</v>
      </c>
    </row>
    <row r="24" spans="2:14" ht="12.75">
      <c r="B24" s="3">
        <v>118</v>
      </c>
      <c r="C24" s="3"/>
      <c r="E24" s="8">
        <v>123</v>
      </c>
      <c r="F24" s="5"/>
      <c r="H24">
        <f t="shared" si="0"/>
        <v>1</v>
      </c>
      <c r="K24" s="4">
        <f t="shared" si="1"/>
        <v>0.03333333333333333</v>
      </c>
      <c r="L24" s="4"/>
      <c r="N24" s="3">
        <f t="shared" si="2"/>
        <v>0.4083333333333333</v>
      </c>
    </row>
    <row r="25" spans="2:14" ht="12.75">
      <c r="B25" s="3">
        <v>119</v>
      </c>
      <c r="C25" s="3"/>
      <c r="E25" s="8">
        <v>121</v>
      </c>
      <c r="F25" s="5"/>
      <c r="H25">
        <f t="shared" si="0"/>
        <v>4</v>
      </c>
      <c r="K25" s="4">
        <f t="shared" si="1"/>
        <v>0.13333333333333333</v>
      </c>
      <c r="L25" s="4"/>
      <c r="N25" s="3">
        <f t="shared" si="2"/>
        <v>0.8333333333333334</v>
      </c>
    </row>
    <row r="26" spans="2:14" ht="12.75">
      <c r="B26" s="3">
        <v>120</v>
      </c>
      <c r="C26" s="3"/>
      <c r="E26" s="8">
        <v>119</v>
      </c>
      <c r="F26" s="5"/>
      <c r="H26">
        <f t="shared" si="0"/>
        <v>8</v>
      </c>
      <c r="K26" s="4">
        <f t="shared" si="1"/>
        <v>0.26666666666666666</v>
      </c>
      <c r="L26" s="4"/>
      <c r="N26" s="3">
        <f t="shared" si="2"/>
        <v>0.6</v>
      </c>
    </row>
    <row r="27" spans="2:14" ht="12.75">
      <c r="B27" s="3">
        <v>121</v>
      </c>
      <c r="C27" s="3"/>
      <c r="E27" s="8">
        <v>123</v>
      </c>
      <c r="F27" s="5"/>
      <c r="H27">
        <f t="shared" si="0"/>
        <v>1</v>
      </c>
      <c r="K27" s="4">
        <f t="shared" si="1"/>
        <v>0.03333333333333333</v>
      </c>
      <c r="L27" s="4"/>
      <c r="N27" s="3">
        <f t="shared" si="2"/>
        <v>0.008333333333333333</v>
      </c>
    </row>
    <row r="28" spans="2:14" ht="12.75">
      <c r="B28" s="3">
        <v>122</v>
      </c>
      <c r="C28" s="3"/>
      <c r="E28" s="8">
        <v>123</v>
      </c>
      <c r="F28" s="5"/>
      <c r="H28">
        <f t="shared" si="0"/>
        <v>4</v>
      </c>
      <c r="K28" s="4">
        <f t="shared" si="1"/>
        <v>0.13333333333333333</v>
      </c>
      <c r="L28" s="4"/>
      <c r="N28" s="3">
        <f t="shared" si="2"/>
        <v>0.03333333333333333</v>
      </c>
    </row>
    <row r="29" spans="2:14" ht="12.75">
      <c r="B29" s="3">
        <v>123</v>
      </c>
      <c r="C29" s="3"/>
      <c r="E29" s="8">
        <v>118</v>
      </c>
      <c r="F29" s="5"/>
      <c r="H29">
        <f t="shared" si="0"/>
        <v>7</v>
      </c>
      <c r="K29" s="4">
        <f t="shared" si="1"/>
        <v>0.23333333333333334</v>
      </c>
      <c r="L29" s="4"/>
      <c r="N29" s="3">
        <f t="shared" si="2"/>
        <v>0.525</v>
      </c>
    </row>
    <row r="30" spans="2:14" ht="12.75">
      <c r="B30" s="3">
        <v>124</v>
      </c>
      <c r="C30" s="3"/>
      <c r="E30" s="8">
        <v>122</v>
      </c>
      <c r="F30" s="5"/>
      <c r="H30">
        <f t="shared" si="0"/>
        <v>4</v>
      </c>
      <c r="K30" s="4">
        <f t="shared" si="1"/>
        <v>0.13333333333333333</v>
      </c>
      <c r="L30" s="4"/>
      <c r="N30" s="3">
        <f t="shared" si="2"/>
        <v>0.8333333333333334</v>
      </c>
    </row>
    <row r="31" spans="2:14" ht="12.75">
      <c r="B31" s="3">
        <v>125</v>
      </c>
      <c r="C31" s="3"/>
      <c r="E31" s="8">
        <v>125</v>
      </c>
      <c r="F31" s="5"/>
      <c r="H31">
        <f t="shared" si="0"/>
        <v>1</v>
      </c>
      <c r="K31" s="4">
        <f t="shared" si="1"/>
        <v>0.03333333333333333</v>
      </c>
      <c r="L31" s="4"/>
      <c r="N31" s="3">
        <f t="shared" si="2"/>
        <v>0.4083333333333333</v>
      </c>
    </row>
    <row r="32" spans="2:14" ht="12.75">
      <c r="B32" s="3">
        <v>126</v>
      </c>
      <c r="C32" s="3"/>
      <c r="E32" s="8">
        <v>120</v>
      </c>
      <c r="F32" s="5"/>
      <c r="H32">
        <f t="shared" si="0"/>
        <v>0</v>
      </c>
      <c r="K32" s="4">
        <f t="shared" si="1"/>
        <v>0</v>
      </c>
      <c r="L32" s="4"/>
      <c r="N32" s="3">
        <f t="shared" si="2"/>
        <v>0</v>
      </c>
    </row>
    <row r="33" spans="2:14" ht="12.75">
      <c r="B33" s="3">
        <v>127</v>
      </c>
      <c r="C33" s="3"/>
      <c r="E33" s="8">
        <v>120</v>
      </c>
      <c r="F33" s="5"/>
      <c r="H33">
        <f t="shared" si="0"/>
        <v>0</v>
      </c>
      <c r="K33" s="4">
        <f t="shared" si="1"/>
        <v>0</v>
      </c>
      <c r="L33" s="4"/>
      <c r="N33" s="3">
        <f t="shared" si="2"/>
        <v>0</v>
      </c>
    </row>
    <row r="34" spans="2:14" ht="12.75">
      <c r="B34" s="3">
        <v>128</v>
      </c>
      <c r="C34" s="3"/>
      <c r="E34" s="8">
        <v>124</v>
      </c>
      <c r="F34" s="5"/>
      <c r="H34">
        <f t="shared" si="0"/>
        <v>0</v>
      </c>
      <c r="K34" s="4">
        <f t="shared" si="1"/>
        <v>0</v>
      </c>
      <c r="L34" s="4"/>
      <c r="N34" s="3">
        <f t="shared" si="2"/>
        <v>0</v>
      </c>
    </row>
    <row r="35" spans="2:14" ht="12.75">
      <c r="B35" s="3">
        <v>129</v>
      </c>
      <c r="C35" s="3"/>
      <c r="E35" s="8">
        <v>123</v>
      </c>
      <c r="F35" s="5"/>
      <c r="H35">
        <f t="shared" si="0"/>
        <v>0</v>
      </c>
      <c r="K35" s="4">
        <f t="shared" si="1"/>
        <v>0</v>
      </c>
      <c r="L35" s="4"/>
      <c r="N35" s="3">
        <f t="shared" si="2"/>
        <v>0</v>
      </c>
    </row>
    <row r="36" spans="2:14" ht="12.75">
      <c r="B36" s="3">
        <v>130</v>
      </c>
      <c r="C36" s="3"/>
      <c r="E36" s="13">
        <v>123</v>
      </c>
      <c r="F36" s="5"/>
      <c r="H36">
        <f t="shared" si="0"/>
        <v>0</v>
      </c>
      <c r="K36" s="4">
        <f t="shared" si="1"/>
        <v>0</v>
      </c>
      <c r="L36" s="4"/>
      <c r="N36" s="3">
        <f t="shared" si="2"/>
        <v>0</v>
      </c>
    </row>
    <row r="37" spans="2:12" ht="12.75">
      <c r="B37" s="3"/>
      <c r="C37" s="3"/>
      <c r="E37" s="13">
        <v>122</v>
      </c>
      <c r="F37" s="5"/>
      <c r="K37" s="4">
        <f t="shared" si="1"/>
        <v>0</v>
      </c>
      <c r="L37" s="4"/>
    </row>
    <row r="38" spans="2:12" ht="12.75">
      <c r="B38" s="3"/>
      <c r="E38" s="13">
        <v>123</v>
      </c>
      <c r="K38" s="4">
        <f t="shared" si="1"/>
        <v>0</v>
      </c>
      <c r="L38" s="4"/>
    </row>
    <row r="39" spans="2:12" ht="12.75">
      <c r="B39" s="3"/>
      <c r="E39" s="13">
        <v>124</v>
      </c>
      <c r="K39" s="4">
        <f t="shared" si="1"/>
        <v>0</v>
      </c>
      <c r="L39" s="4"/>
    </row>
    <row r="40" spans="3:12" ht="12.75">
      <c r="C40" s="3"/>
      <c r="E40" s="13">
        <v>120</v>
      </c>
      <c r="F40" s="5"/>
      <c r="L40" s="4"/>
    </row>
    <row r="41" spans="3:12" ht="12.75">
      <c r="C41" s="3"/>
      <c r="E41" s="13">
        <v>124</v>
      </c>
      <c r="F41" s="5"/>
      <c r="L41" s="4"/>
    </row>
    <row r="42" spans="3:12" ht="12.75">
      <c r="C42" s="3"/>
      <c r="E42" s="13">
        <v>124</v>
      </c>
      <c r="F42" s="5"/>
      <c r="L42" s="4"/>
    </row>
    <row r="43" spans="3:12" ht="12.75">
      <c r="C43" s="3"/>
      <c r="E43" s="13">
        <v>119</v>
      </c>
      <c r="F43" s="5"/>
      <c r="L43" s="4"/>
    </row>
    <row r="44" spans="3:12" ht="12.75">
      <c r="C44" s="3"/>
      <c r="E44" s="13">
        <v>122</v>
      </c>
      <c r="F44" s="5"/>
      <c r="L44" s="4"/>
    </row>
    <row r="45" spans="3:12" ht="12.75">
      <c r="C45" s="3"/>
      <c r="E45" s="13">
        <v>123</v>
      </c>
      <c r="F45" s="5"/>
      <c r="L45" s="4"/>
    </row>
    <row r="46" spans="3:12" ht="12.75">
      <c r="C46" s="3"/>
      <c r="E46" s="5"/>
      <c r="F46" s="5"/>
      <c r="L46" s="4"/>
    </row>
    <row r="47" spans="3:12" ht="12.75">
      <c r="C47" s="3"/>
      <c r="E47" s="5"/>
      <c r="F47" s="5"/>
      <c r="L47" s="4"/>
    </row>
    <row r="48" spans="3:12" ht="12.75">
      <c r="C48" s="3"/>
      <c r="E48" s="5"/>
      <c r="F48" s="5"/>
      <c r="L48" s="4"/>
    </row>
    <row r="49" spans="3:12" ht="12.75">
      <c r="C49" s="3"/>
      <c r="E49" s="5"/>
      <c r="F49" s="5"/>
      <c r="L49" s="4"/>
    </row>
    <row r="50" spans="3:12" ht="12.75">
      <c r="C50" s="3"/>
      <c r="E50" s="5"/>
      <c r="F50" s="5"/>
      <c r="L50" s="4"/>
    </row>
    <row r="51" spans="3:12" ht="12.75">
      <c r="C51" s="3"/>
      <c r="E51" s="5"/>
      <c r="F51" s="5"/>
      <c r="L51" s="4"/>
    </row>
    <row r="52" spans="3:12" ht="12.75">
      <c r="C52" s="3"/>
      <c r="E52" s="5"/>
      <c r="F52" s="5"/>
      <c r="L52" s="4"/>
    </row>
    <row r="53" spans="3:12" ht="12.75">
      <c r="C53" s="3"/>
      <c r="E53" s="5"/>
      <c r="F53" s="5"/>
      <c r="L53" s="4"/>
    </row>
    <row r="54" spans="3:12" ht="12.75">
      <c r="C54" s="3"/>
      <c r="E54" s="5"/>
      <c r="F54" s="5"/>
      <c r="L54" s="4"/>
    </row>
    <row r="55" spans="3:12" ht="12.75">
      <c r="C55" s="3"/>
      <c r="E55" s="5"/>
      <c r="F55" s="5"/>
      <c r="L55" s="4"/>
    </row>
    <row r="56" spans="3:12" ht="12.75">
      <c r="C56" s="3"/>
      <c r="E56" s="5"/>
      <c r="F56" s="5"/>
      <c r="L56" s="4"/>
    </row>
    <row r="57" spans="3:12" ht="12.75">
      <c r="C57" s="3"/>
      <c r="E57" s="5"/>
      <c r="F57" s="5"/>
      <c r="L57" s="4"/>
    </row>
    <row r="58" spans="3:12" ht="12.75">
      <c r="C58" s="3"/>
      <c r="E58" s="5"/>
      <c r="F58" s="5"/>
      <c r="L58" s="4"/>
    </row>
    <row r="59" spans="3:12" ht="12.75">
      <c r="C59" s="3"/>
      <c r="E59" s="5"/>
      <c r="F59" s="5"/>
      <c r="L59" s="4"/>
    </row>
    <row r="60" spans="3:12" ht="12.75">
      <c r="C60" s="3"/>
      <c r="L60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2003-11-09T11:55:08Z</dcterms:created>
  <dcterms:modified xsi:type="dcterms:W3CDTF">2004-11-03T17:02:43Z</dcterms:modified>
  <cp:category/>
  <cp:version/>
  <cp:contentType/>
  <cp:contentStatus/>
</cp:coreProperties>
</file>